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10\Jefrosinija_Tukane\atskaitesDOMEI\2021\Budžets 2021\"/>
    </mc:Choice>
  </mc:AlternateContent>
  <bookViews>
    <workbookView xWindow="-120" yWindow="-120" windowWidth="29040" windowHeight="15840" tabRatio="792"/>
  </bookViews>
  <sheets>
    <sheet name="2021.gada plāns" sheetId="1" r:id="rId1"/>
  </sheets>
  <calcPr calcId="152511"/>
</workbook>
</file>

<file path=xl/calcChain.xml><?xml version="1.0" encoding="utf-8"?>
<calcChain xmlns="http://schemas.openxmlformats.org/spreadsheetml/2006/main">
  <c r="E38" i="1" l="1"/>
  <c r="E44" i="1" l="1"/>
  <c r="F44" i="1" l="1"/>
  <c r="E27" i="1" l="1"/>
  <c r="E89" i="1" l="1"/>
  <c r="E75" i="1" l="1"/>
  <c r="F50" i="1" l="1"/>
  <c r="E29" i="1" l="1"/>
  <c r="F29" i="1"/>
  <c r="E22" i="1"/>
  <c r="E19" i="1" l="1"/>
  <c r="E18" i="1" l="1"/>
  <c r="F58" i="1" l="1"/>
  <c r="F65" i="1"/>
  <c r="E58" i="1" l="1"/>
  <c r="F38" i="1" l="1"/>
  <c r="F89" i="1"/>
  <c r="E85" i="1" l="1"/>
  <c r="F80" i="1" l="1"/>
  <c r="E80" i="1"/>
  <c r="F97" i="1" l="1"/>
  <c r="F22" i="1" l="1"/>
  <c r="F19" i="1" l="1"/>
  <c r="F18" i="1" l="1"/>
  <c r="F57" i="1"/>
  <c r="E57" i="1"/>
  <c r="F41" i="1"/>
  <c r="E41" i="1"/>
  <c r="E65" i="1"/>
  <c r="F75" i="1"/>
  <c r="E35" i="1" l="1"/>
  <c r="F35" i="1" l="1"/>
  <c r="F34" i="1" s="1"/>
  <c r="F85" i="1"/>
  <c r="F104" i="1" l="1"/>
  <c r="F106" i="1" s="1"/>
  <c r="E97" i="1" l="1"/>
  <c r="E34" i="1" l="1"/>
  <c r="E104" i="1" l="1"/>
  <c r="E106" i="1" s="1"/>
</calcChain>
</file>

<file path=xl/sharedStrings.xml><?xml version="1.0" encoding="utf-8"?>
<sst xmlns="http://schemas.openxmlformats.org/spreadsheetml/2006/main" count="119" uniqueCount="118">
  <si>
    <t>Izpildītājs                 tālr.</t>
  </si>
  <si>
    <t>Darba devēja valsts sociālās apdrošināšanas obligātās iemaksas</t>
  </si>
  <si>
    <t>Darba devēja izdevumi veselības, dzīvības un nelaimes gadījumu apdrošināšanai</t>
  </si>
  <si>
    <t>Aizņēmumu atmaksa</t>
  </si>
  <si>
    <t>Iekārtas, inventāra un aparatūras remonts, tehniskā apkalpošana</t>
  </si>
  <si>
    <t>Transportlīdzekļu uzturēšana un remonts</t>
  </si>
  <si>
    <t>Transportlīdzekļu noma</t>
  </si>
  <si>
    <t>Komandējumi un dienesta braucieni</t>
  </si>
  <si>
    <t>plāns</t>
  </si>
  <si>
    <t>tūkst.EUR</t>
  </si>
  <si>
    <t>N.p.k.</t>
  </si>
  <si>
    <t>1.</t>
  </si>
  <si>
    <t>2.</t>
  </si>
  <si>
    <t>3.</t>
  </si>
  <si>
    <t>Plāna rādītāji</t>
  </si>
  <si>
    <t>4.</t>
  </si>
  <si>
    <t>No pamatdarbības / deleģēšanas līguma izpildes</t>
  </si>
  <si>
    <t>REZULTĀTS:  P/Z pēc nodokļu nomaksas</t>
  </si>
  <si>
    <t>Personāla izmaksas kopā, tai skaitā</t>
  </si>
  <si>
    <t>Gada pārskata un revīzijas izdevumi</t>
  </si>
  <si>
    <t>Samaksātās soda naudas un līgumsodi</t>
  </si>
  <si>
    <t>Pamatlīdzekļu un citu ieguldījumu vērtības nolietojums</t>
  </si>
  <si>
    <t>Pielikums Nr.1</t>
  </si>
  <si>
    <t>Pakalpojumi</t>
  </si>
  <si>
    <t>Izdevumi par ūdeni un kanalizāciju</t>
  </si>
  <si>
    <t>Izdevumi par elektronerģiju</t>
  </si>
  <si>
    <t>Izdevumi tiesvedības darbiem</t>
  </si>
  <si>
    <t>Kursi, seminari</t>
  </si>
  <si>
    <t>Apdrošināšanas izdevumi</t>
  </si>
  <si>
    <t>Zemes noma</t>
  </si>
  <si>
    <t>Iekārtu un inventāra noma</t>
  </si>
  <si>
    <t>PVN</t>
  </si>
  <si>
    <t>NĪN</t>
  </si>
  <si>
    <t>IIN</t>
  </si>
  <si>
    <t>DRN</t>
  </si>
  <si>
    <t>UIN</t>
  </si>
  <si>
    <t>fakts</t>
  </si>
  <si>
    <t>Administratīvie izdevumi kopā, t.sk:</t>
  </si>
  <si>
    <t>Īre un noma kopā, t.sk.:</t>
  </si>
  <si>
    <t>Materiāli un izejvielas kopā, tai skaitā:</t>
  </si>
  <si>
    <t>Nodokļu maksājumi kopā, t sk.:</t>
  </si>
  <si>
    <t>Norēķini par prasībām kopā, t.sk.:</t>
  </si>
  <si>
    <t>Remontdarbi un uzturēšanas pakalpojumi kopā, t.sk.:</t>
  </si>
  <si>
    <t>Reprezentācijas izdevumi</t>
  </si>
  <si>
    <t>Riska nodeva</t>
  </si>
  <si>
    <t>Valsts nodeva</t>
  </si>
  <si>
    <t>Apsardzes pakalpojumi</t>
  </si>
  <si>
    <t>Izdevumi par siltumenerģiju</t>
  </si>
  <si>
    <t>Bankas pakalpojumi</t>
  </si>
  <si>
    <t>Reklāmas pakalpojumi</t>
  </si>
  <si>
    <t>Autotransporta pakalpojumi</t>
  </si>
  <si>
    <t>Pirts</t>
  </si>
  <si>
    <t>MDD</t>
  </si>
  <si>
    <t>Elektro.el un ūd.piegāde</t>
  </si>
  <si>
    <t>Noma</t>
  </si>
  <si>
    <t>pārējie (radn. preču pārd. pirtīs)</t>
  </si>
  <si>
    <t>Saņemtās soda naudas</t>
  </si>
  <si>
    <t>Citi ieņēmumi t.sk.</t>
  </si>
  <si>
    <t>Apdrošināšana</t>
  </si>
  <si>
    <t>Sistēmas apkalpošana</t>
  </si>
  <si>
    <t>kancelejas izdevumi</t>
  </si>
  <si>
    <t>materiāli remontam</t>
  </si>
  <si>
    <t>Atkrītumu izvešana</t>
  </si>
  <si>
    <t>materiāli</t>
  </si>
  <si>
    <t>Pārējie saimniecības pakalpojumi(veļas mazgāšana,paklāju tīrīšana )</t>
  </si>
  <si>
    <t>Procentu ieņēmumi</t>
  </si>
  <si>
    <t>Procentu maksājumi</t>
  </si>
  <si>
    <t>Pārējie saimniecības darbības  izdevumi</t>
  </si>
  <si>
    <t>Pārējie izdevumi</t>
  </si>
  <si>
    <t>t.sk.Soc lietu pārvalde</t>
  </si>
  <si>
    <t>kWh daudzums,tūkst</t>
  </si>
  <si>
    <t xml:space="preserve">No pamatdarbības </t>
  </si>
  <si>
    <t>Pamatlīdzekļu  pārdošana</t>
  </si>
  <si>
    <t>Ieņēmumi no pārējiem pakalpojumiem</t>
  </si>
  <si>
    <t>PSIA "Sadzīves pakalpojumu kombināts"</t>
  </si>
  <si>
    <t>Preču iepirkšanas izdevumi</t>
  </si>
  <si>
    <t>Telefona un citi sakaru pakalpojumi</t>
  </si>
  <si>
    <t>t.sk.elektroenerģijas sadale</t>
  </si>
  <si>
    <t xml:space="preserve">       elektroenerģijas tirdzniecība</t>
  </si>
  <si>
    <t>Ēkas noma</t>
  </si>
  <si>
    <t>J.Tukāne                         65424769,26809070</t>
  </si>
  <si>
    <t>Darba alga t.sk.:</t>
  </si>
  <si>
    <t>Darba ņēmēja valsts sociālās apdrošināšanas obligātās iemaksas</t>
  </si>
  <si>
    <t>Pārējie nodokļi un nodevas</t>
  </si>
  <si>
    <t>Darba drošības izdevumi(ugunsdzēsības aparāti,medikamenti)</t>
  </si>
  <si>
    <t>klientu  daudzums pirtīs</t>
  </si>
  <si>
    <t xml:space="preserve">       ūdens piegāde</t>
  </si>
  <si>
    <t>Mazvērtīgā inventāra vērtība</t>
  </si>
  <si>
    <t>Zaudējumi no valūtu konvertācijas</t>
  </si>
  <si>
    <t>Citi administrācijas izdevumi</t>
  </si>
  <si>
    <t>Energoresursi jeb enerģētiskie materiāli t.sk</t>
  </si>
  <si>
    <t xml:space="preserve">      degviela</t>
  </si>
  <si>
    <t xml:space="preserve">      kurināmais</t>
  </si>
  <si>
    <t>Darba aizsardzības izdevumi(Medicīniskā apskāte,piens)</t>
  </si>
  <si>
    <t>Bezcerīgi norakstītie parādi un  uzkrājumi šaub. parādiem</t>
  </si>
  <si>
    <t>Atliktā nodokļa ieņēmumi vai izdevumi</t>
  </si>
  <si>
    <t>Pārskata perioda peļņa vai zaudejumi</t>
  </si>
  <si>
    <r>
      <t xml:space="preserve">IZDEVUMU kopsumma, t.sk.: </t>
    </r>
    <r>
      <rPr>
        <sz val="11"/>
        <rFont val="Times New Roman"/>
        <family val="1"/>
        <charset val="186"/>
      </rPr>
      <t>***</t>
    </r>
  </si>
  <si>
    <r>
      <t>IEŅĒMUMU kopsumma, t.sk.:</t>
    </r>
    <r>
      <rPr>
        <sz val="12"/>
        <rFont val="Times New Roman"/>
        <family val="1"/>
        <charset val="186"/>
      </rPr>
      <t xml:space="preserve"> **</t>
    </r>
  </si>
  <si>
    <t xml:space="preserve">Nefinanšu rādītāji (paveiktais / plānotais darba apjoms): </t>
  </si>
  <si>
    <t xml:space="preserve">             piemaksas, prēmijas un naudas balvas</t>
  </si>
  <si>
    <t>Pārējie saimniec. darbības ieņēmumi</t>
  </si>
  <si>
    <t>Parskata periodā iekļaujamie iepriekš.periodu izdevumi</t>
  </si>
  <si>
    <t>Administratīvo ēku un telpu uzturēšana un remonts</t>
  </si>
  <si>
    <t>Neizmantotu atvaļinājumu aplēšu korekcija</t>
  </si>
  <si>
    <t>2019.gada fakts</t>
  </si>
  <si>
    <t>Jurista pakalpojumi</t>
  </si>
  <si>
    <t>Daugavpils pilsētas domes izpilddirektors</t>
  </si>
  <si>
    <t>kapitāla daļu turētāja pārstāvis,</t>
  </si>
  <si>
    <t>Budžeta plāns 2021.gadam</t>
  </si>
  <si>
    <t>2021.gada plāns</t>
  </si>
  <si>
    <t xml:space="preserve">2020.gads </t>
  </si>
  <si>
    <t>prognoze</t>
  </si>
  <si>
    <t>Valdes loceklis   ________________________Nikolajs Jefimovs</t>
  </si>
  <si>
    <t>S.Šņepste</t>
  </si>
  <si>
    <t xml:space="preserve">                                  dalībnieku 29.12 2020.g sapulcē prot.Nr.1-4/6 5.punkts</t>
  </si>
  <si>
    <t>Apstiprrnāts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</si>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</sst>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"/>
  </numFmts>
  <fonts count="27" x14ac:knownFonts="1">
    <font>
      <sz val="10"/>
      <name val="Arial"/>
    </font>
    <font>
      <sz val="10"/>
      <name val="Arial"/>
      <family val="2"/>
      <charset val="186"/>
    </font>
    <font>
      <sz val="12"/>
      <name val="Times New Roman"/>
      <family val="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2"/>
      <name val="Arial Cyr"/>
      <charset val="204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186"/>
    </font>
    <font>
      <sz val="11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Arial"/>
      <family val="2"/>
      <charset val="186"/>
    </font>
    <font>
      <sz val="10"/>
      <color rgb="FFFF0000"/>
      <name val="Arial"/>
      <family val="2"/>
      <charset val="186"/>
    </font>
    <font>
      <sz val="8"/>
      <color rgb="FFFF0000"/>
      <name val="Arial"/>
      <family val="2"/>
    </font>
    <font>
      <sz val="10"/>
      <name val="Arial Unicode MS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8" fillId="0" borderId="0"/>
  </cellStyleXfs>
  <cellXfs count="85">
    <xf numFmtId="0" fontId="0" fillId="0" borderId="0" xfId="0"/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/>
    <xf numFmtId="0" fontId="0" fillId="0" borderId="0" xfId="0" applyFill="1" applyAlignment="1"/>
    <xf numFmtId="0" fontId="9" fillId="0" borderId="0" xfId="0" applyFont="1" applyFill="1" applyAlignment="1"/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167" fontId="0" fillId="0" borderId="0" xfId="0" applyNumberFormat="1"/>
    <xf numFmtId="167" fontId="7" fillId="0" borderId="0" xfId="0" applyNumberFormat="1" applyFont="1" applyBorder="1" applyAlignment="1">
      <alignment wrapText="1"/>
    </xf>
    <xf numFmtId="0" fontId="1" fillId="0" borderId="0" xfId="0" applyFont="1"/>
    <xf numFmtId="0" fontId="21" fillId="0" borderId="4" xfId="0" applyFont="1" applyFill="1" applyBorder="1" applyAlignment="1">
      <alignment horizontal="center" wrapText="1"/>
    </xf>
    <xf numFmtId="0" fontId="9" fillId="0" borderId="3" xfId="0" applyFont="1" applyFill="1" applyBorder="1"/>
    <xf numFmtId="0" fontId="8" fillId="0" borderId="3" xfId="0" applyFont="1" applyFill="1" applyBorder="1"/>
    <xf numFmtId="0" fontId="0" fillId="0" borderId="3" xfId="0" applyFill="1" applyBorder="1"/>
    <xf numFmtId="0" fontId="9" fillId="0" borderId="13" xfId="0" applyFont="1" applyFill="1" applyBorder="1"/>
    <xf numFmtId="0" fontId="0" fillId="0" borderId="14" xfId="0" applyFill="1" applyBorder="1"/>
    <xf numFmtId="0" fontId="0" fillId="0" borderId="0" xfId="0" applyBorder="1" applyAlignment="1"/>
    <xf numFmtId="167" fontId="0" fillId="0" borderId="0" xfId="0" applyNumberFormat="1" applyBorder="1" applyAlignment="1"/>
    <xf numFmtId="0" fontId="21" fillId="2" borderId="1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167" fontId="16" fillId="0" borderId="1" xfId="0" applyNumberFormat="1" applyFont="1" applyFill="1" applyBorder="1" applyAlignment="1">
      <alignment wrapText="1"/>
    </xf>
    <xf numFmtId="167" fontId="16" fillId="2" borderId="1" xfId="0" applyNumberFormat="1" applyFont="1" applyFill="1" applyBorder="1" applyAlignment="1">
      <alignment wrapText="1"/>
    </xf>
    <xf numFmtId="167" fontId="22" fillId="0" borderId="1" xfId="0" applyNumberFormat="1" applyFont="1" applyFill="1" applyBorder="1" applyAlignment="1">
      <alignment wrapText="1"/>
    </xf>
    <xf numFmtId="167" fontId="22" fillId="2" borderId="1" xfId="0" applyNumberFormat="1" applyFont="1" applyFill="1" applyBorder="1" applyAlignment="1">
      <alignment wrapText="1"/>
    </xf>
    <xf numFmtId="167" fontId="22" fillId="0" borderId="1" xfId="0" applyNumberFormat="1" applyFont="1" applyFill="1" applyBorder="1" applyAlignment="1">
      <alignment vertical="center" wrapText="1"/>
    </xf>
    <xf numFmtId="167" fontId="16" fillId="0" borderId="1" xfId="0" applyNumberFormat="1" applyFont="1" applyFill="1" applyBorder="1" applyAlignment="1">
      <alignment vertical="center" wrapText="1"/>
    </xf>
    <xf numFmtId="167" fontId="16" fillId="2" borderId="1" xfId="0" applyNumberFormat="1" applyFont="1" applyFill="1" applyBorder="1" applyAlignment="1">
      <alignment vertical="center" wrapText="1"/>
    </xf>
    <xf numFmtId="167" fontId="22" fillId="2" borderId="1" xfId="0" applyNumberFormat="1" applyFont="1" applyFill="1" applyBorder="1" applyAlignment="1">
      <alignment vertical="center" wrapText="1"/>
    </xf>
    <xf numFmtId="167" fontId="16" fillId="0" borderId="5" xfId="0" applyNumberFormat="1" applyFont="1" applyFill="1" applyBorder="1" applyAlignment="1">
      <alignment wrapText="1"/>
    </xf>
    <xf numFmtId="167" fontId="16" fillId="2" borderId="5" xfId="0" applyNumberFormat="1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15" fillId="0" borderId="3" xfId="3" applyFont="1" applyFill="1" applyBorder="1"/>
    <xf numFmtId="0" fontId="22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3" fillId="0" borderId="15" xfId="1" applyFont="1" applyFill="1" applyBorder="1"/>
    <xf numFmtId="0" fontId="13" fillId="0" borderId="3" xfId="0" applyFont="1" applyFill="1" applyBorder="1" applyAlignment="1">
      <alignment vertical="center" wrapText="1"/>
    </xf>
    <xf numFmtId="0" fontId="22" fillId="0" borderId="3" xfId="1" applyFont="1" applyFill="1" applyBorder="1" applyAlignment="1">
      <alignment horizontal="left"/>
    </xf>
    <xf numFmtId="0" fontId="22" fillId="0" borderId="16" xfId="1" applyFont="1" applyFill="1" applyBorder="1" applyAlignment="1">
      <alignment horizontal="left" wrapText="1"/>
    </xf>
    <xf numFmtId="0" fontId="22" fillId="0" borderId="12" xfId="1" applyFont="1" applyFill="1" applyBorder="1" applyAlignment="1">
      <alignment horizontal="left" wrapText="1"/>
    </xf>
    <xf numFmtId="0" fontId="17" fillId="0" borderId="3" xfId="3" applyFont="1" applyFill="1" applyBorder="1"/>
    <xf numFmtId="0" fontId="22" fillId="0" borderId="13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wrapText="1"/>
    </xf>
    <xf numFmtId="0" fontId="14" fillId="0" borderId="3" xfId="3" applyFont="1" applyFill="1" applyBorder="1" applyAlignment="1">
      <alignment wrapText="1"/>
    </xf>
    <xf numFmtId="0" fontId="23" fillId="0" borderId="3" xfId="3" applyFont="1" applyFill="1" applyBorder="1"/>
    <xf numFmtId="0" fontId="19" fillId="0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167" fontId="18" fillId="0" borderId="1" xfId="0" applyNumberFormat="1" applyFont="1" applyFill="1" applyBorder="1" applyAlignment="1">
      <alignment wrapText="1"/>
    </xf>
    <xf numFmtId="167" fontId="18" fillId="0" borderId="1" xfId="0" applyNumberFormat="1" applyFont="1" applyFill="1" applyBorder="1" applyAlignment="1">
      <alignment vertical="center" wrapText="1"/>
    </xf>
    <xf numFmtId="167" fontId="18" fillId="2" borderId="1" xfId="0" applyNumberFormat="1" applyFont="1" applyFill="1" applyBorder="1" applyAlignment="1">
      <alignment wrapText="1"/>
    </xf>
    <xf numFmtId="167" fontId="19" fillId="0" borderId="1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167" fontId="16" fillId="0" borderId="0" xfId="0" applyNumberFormat="1" applyFont="1" applyFill="1" applyBorder="1" applyAlignment="1">
      <alignment wrapText="1"/>
    </xf>
    <xf numFmtId="0" fontId="5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8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4" fillId="0" borderId="0" xfId="0" applyFont="1" applyFill="1"/>
    <xf numFmtId="0" fontId="9" fillId="0" borderId="0" xfId="0" applyFont="1" applyFill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21" fillId="0" borderId="9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</cellXfs>
  <cellStyles count="4">
    <cellStyle name="Normal 2" xfId="1"/>
    <cellStyle name="Percent 2" xfId="2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topLeftCell="A4" zoomScaleNormal="100" workbookViewId="0">
      <selection activeCell="G11" sqref="G11"/>
    </sheetView>
  </sheetViews>
  <sheetFormatPr defaultRowHeight="12.5" x14ac:dyDescent="0.25"/>
  <cols>
    <col min="1" max="1" width="4.54296875" customWidth="1"/>
    <col min="2" max="2" width="37.54296875" style="5" customWidth="1"/>
    <col min="3" max="3" width="9.81640625" style="5" customWidth="1"/>
    <col min="4" max="4" width="9.54296875" style="5" customWidth="1"/>
    <col min="5" max="5" width="9.1796875" style="5" customWidth="1"/>
    <col min="6" max="6" width="9.54296875" style="5" customWidth="1"/>
  </cols>
  <sheetData>
    <row r="1" spans="1:9" ht="15.65" customHeight="1" x14ac:dyDescent="0.3">
      <c r="A1" s="8"/>
      <c r="B1" s="8"/>
      <c r="C1" s="9" t="s">
        <v>116</v>
      </c>
      <c r="D1" s="8"/>
      <c r="E1" s="8"/>
      <c r="F1" s="8"/>
      <c r="H1" s="71"/>
      <c r="I1" s="71"/>
    </row>
    <row r="2" spans="1:9" ht="18" customHeight="1" x14ac:dyDescent="0.3">
      <c r="A2" s="8"/>
      <c r="B2" s="8"/>
      <c r="C2" s="9" t="s">
        <v>74</v>
      </c>
      <c r="D2" s="9"/>
      <c r="E2" s="9"/>
      <c r="F2" s="8"/>
    </row>
    <row r="3" spans="1:9" ht="15" customHeight="1" x14ac:dyDescent="0.3">
      <c r="A3" s="8"/>
      <c r="B3" s="81" t="s">
        <v>115</v>
      </c>
      <c r="C3" s="81"/>
      <c r="D3" s="81"/>
      <c r="E3" s="81"/>
      <c r="F3" s="81"/>
      <c r="H3" s="15"/>
    </row>
    <row r="4" spans="1:9" ht="15" customHeight="1" x14ac:dyDescent="0.3">
      <c r="A4" s="8"/>
      <c r="B4" s="8"/>
      <c r="C4" s="9" t="s">
        <v>117</v>
      </c>
      <c r="D4" s="9"/>
      <c r="E4" s="9"/>
      <c r="F4" s="8"/>
      <c r="H4" s="15"/>
    </row>
    <row r="5" spans="1:9" ht="13" customHeight="1" x14ac:dyDescent="0.3">
      <c r="A5" s="8"/>
      <c r="B5" s="8"/>
      <c r="C5" s="9" t="s">
        <v>74</v>
      </c>
      <c r="D5" s="9"/>
      <c r="E5" s="9"/>
      <c r="F5" s="8"/>
    </row>
    <row r="6" spans="1:9" ht="13" customHeight="1" x14ac:dyDescent="0.3">
      <c r="A6" s="7"/>
      <c r="B6" s="10"/>
      <c r="C6" s="84" t="s">
        <v>108</v>
      </c>
      <c r="D6" s="84"/>
      <c r="E6" s="84"/>
      <c r="F6" s="84"/>
    </row>
    <row r="7" spans="1:9" ht="13" customHeight="1" x14ac:dyDescent="0.3">
      <c r="A7" s="7"/>
      <c r="B7" s="10"/>
      <c r="C7" s="84" t="s">
        <v>107</v>
      </c>
      <c r="D7" s="84"/>
      <c r="E7" s="84"/>
      <c r="F7" s="84"/>
    </row>
    <row r="8" spans="1:9" ht="13" customHeight="1" x14ac:dyDescent="0.3">
      <c r="A8" s="7"/>
      <c r="B8" s="10"/>
      <c r="C8" s="72"/>
      <c r="D8" s="72"/>
      <c r="E8" s="9" t="s">
        <v>114</v>
      </c>
      <c r="F8" s="72"/>
    </row>
    <row r="9" spans="1:9" ht="24.75" customHeight="1" x14ac:dyDescent="0.35">
      <c r="A9" s="82" t="s">
        <v>109</v>
      </c>
      <c r="B9" s="82"/>
      <c r="C9" s="82"/>
      <c r="D9" s="83" t="s">
        <v>22</v>
      </c>
      <c r="E9" s="83"/>
      <c r="F9" s="83"/>
    </row>
    <row r="10" spans="1:9" s="6" customFormat="1" ht="16.5" customHeight="1" thickBot="1" x14ac:dyDescent="0.3">
      <c r="A10" s="12"/>
      <c r="B10" s="11"/>
      <c r="C10" s="11"/>
      <c r="D10" s="11"/>
      <c r="E10" s="74" t="s">
        <v>9</v>
      </c>
      <c r="F10" s="74"/>
    </row>
    <row r="11" spans="1:9" ht="47.25" customHeight="1" x14ac:dyDescent="0.3">
      <c r="A11" s="77" t="s">
        <v>10</v>
      </c>
      <c r="B11" s="79" t="s">
        <v>14</v>
      </c>
      <c r="C11" s="16" t="s">
        <v>105</v>
      </c>
      <c r="D11" s="75" t="s">
        <v>111</v>
      </c>
      <c r="E11" s="76"/>
      <c r="F11" s="24" t="s">
        <v>110</v>
      </c>
    </row>
    <row r="12" spans="1:9" ht="14" x14ac:dyDescent="0.3">
      <c r="A12" s="78"/>
      <c r="B12" s="80"/>
      <c r="C12" s="51" t="s">
        <v>36</v>
      </c>
      <c r="D12" s="51" t="s">
        <v>8</v>
      </c>
      <c r="E12" s="51" t="s">
        <v>112</v>
      </c>
      <c r="F12" s="52"/>
    </row>
    <row r="13" spans="1:9" ht="33.75" customHeight="1" x14ac:dyDescent="0.3">
      <c r="A13" s="17" t="s">
        <v>11</v>
      </c>
      <c r="B13" s="49" t="s">
        <v>99</v>
      </c>
      <c r="C13" s="25"/>
      <c r="D13" s="25"/>
      <c r="E13" s="25"/>
      <c r="F13" s="53"/>
    </row>
    <row r="14" spans="1:9" ht="15.5" x14ac:dyDescent="0.35">
      <c r="A14" s="18"/>
      <c r="B14" s="50" t="s">
        <v>71</v>
      </c>
      <c r="C14" s="25"/>
      <c r="D14" s="25"/>
      <c r="E14" s="25"/>
      <c r="F14" s="26"/>
    </row>
    <row r="15" spans="1:9" ht="15.5" x14ac:dyDescent="0.35">
      <c r="A15" s="18"/>
      <c r="B15" s="50" t="s">
        <v>85</v>
      </c>
      <c r="C15" s="56">
        <v>49860</v>
      </c>
      <c r="D15" s="57">
        <v>49885</v>
      </c>
      <c r="E15" s="56">
        <v>34900</v>
      </c>
      <c r="F15" s="69">
        <v>39020</v>
      </c>
      <c r="I15" s="65"/>
    </row>
    <row r="16" spans="1:9" ht="15.5" x14ac:dyDescent="0.35">
      <c r="A16" s="18"/>
      <c r="B16" s="50" t="s">
        <v>69</v>
      </c>
      <c r="C16" s="25">
        <v>31035</v>
      </c>
      <c r="D16" s="26">
        <v>31050</v>
      </c>
      <c r="E16" s="25">
        <v>20172</v>
      </c>
      <c r="F16" s="70">
        <v>23900</v>
      </c>
      <c r="I16" s="65"/>
    </row>
    <row r="17" spans="1:8" ht="15.5" x14ac:dyDescent="0.35">
      <c r="A17" s="18"/>
      <c r="B17" s="50" t="s">
        <v>70</v>
      </c>
      <c r="C17" s="25">
        <v>5468</v>
      </c>
      <c r="D17" s="26">
        <v>5604</v>
      </c>
      <c r="E17" s="25">
        <v>5468</v>
      </c>
      <c r="F17" s="26">
        <v>5604</v>
      </c>
    </row>
    <row r="18" spans="1:8" ht="29.25" customHeight="1" x14ac:dyDescent="0.35">
      <c r="A18" s="17" t="s">
        <v>12</v>
      </c>
      <c r="B18" s="49" t="s">
        <v>98</v>
      </c>
      <c r="C18" s="27">
        <v>1052.2150000000001</v>
      </c>
      <c r="D18" s="28">
        <v>1104.9639999999999</v>
      </c>
      <c r="E18" s="28">
        <f>E19+E29+E33</f>
        <v>988.33499999999992</v>
      </c>
      <c r="F18" s="28">
        <f>F19+F29+F33</f>
        <v>1004.2979999999999</v>
      </c>
      <c r="G18" s="13"/>
    </row>
    <row r="19" spans="1:8" ht="31" x14ac:dyDescent="0.35">
      <c r="A19" s="18"/>
      <c r="B19" s="50" t="s">
        <v>16</v>
      </c>
      <c r="C19" s="29">
        <v>1033.5500000000002</v>
      </c>
      <c r="D19" s="30">
        <v>1096.364</v>
      </c>
      <c r="E19" s="29">
        <f>E20+E21+E22+E26+E27+E28</f>
        <v>981.7349999999999</v>
      </c>
      <c r="F19" s="29">
        <f>F20+F21+F22+F26+F27+F28</f>
        <v>998.79799999999989</v>
      </c>
      <c r="G19" s="13"/>
    </row>
    <row r="20" spans="1:8" ht="14" x14ac:dyDescent="0.3">
      <c r="A20" s="18"/>
      <c r="B20" s="38" t="s">
        <v>51</v>
      </c>
      <c r="C20" s="58">
        <v>177.71</v>
      </c>
      <c r="D20" s="30">
        <v>177.95599999999999</v>
      </c>
      <c r="E20" s="58">
        <v>119.07299999999999</v>
      </c>
      <c r="F20" s="30">
        <v>139.03399999999999</v>
      </c>
      <c r="G20" s="13"/>
    </row>
    <row r="21" spans="1:8" ht="14" x14ac:dyDescent="0.3">
      <c r="A21" s="18"/>
      <c r="B21" s="38" t="s">
        <v>52</v>
      </c>
      <c r="C21" s="29">
        <v>26.187999999999999</v>
      </c>
      <c r="D21" s="30">
        <v>25.847000000000001</v>
      </c>
      <c r="E21" s="29">
        <v>31.724</v>
      </c>
      <c r="F21" s="30">
        <v>30.873000000000001</v>
      </c>
      <c r="G21" s="13"/>
    </row>
    <row r="22" spans="1:8" ht="14" x14ac:dyDescent="0.3">
      <c r="A22" s="18"/>
      <c r="B22" s="38" t="s">
        <v>53</v>
      </c>
      <c r="C22" s="27">
        <v>780.56799999999998</v>
      </c>
      <c r="D22" s="28">
        <v>840.39300000000003</v>
      </c>
      <c r="E22" s="28">
        <f>E23+E24+E25</f>
        <v>779.43099999999993</v>
      </c>
      <c r="F22" s="28">
        <f>F23+F24+F25</f>
        <v>776.46599999999989</v>
      </c>
      <c r="G22" s="13"/>
    </row>
    <row r="23" spans="1:8" ht="14" x14ac:dyDescent="0.3">
      <c r="A23" s="18"/>
      <c r="B23" s="38" t="s">
        <v>77</v>
      </c>
      <c r="C23" s="29">
        <v>394.05</v>
      </c>
      <c r="D23" s="30">
        <v>403.49700000000001</v>
      </c>
      <c r="E23" s="29">
        <v>376.54199999999997</v>
      </c>
      <c r="F23" s="30">
        <v>377.45499999999998</v>
      </c>
      <c r="G23" s="13"/>
    </row>
    <row r="24" spans="1:8" ht="14" x14ac:dyDescent="0.3">
      <c r="A24" s="18"/>
      <c r="B24" s="38" t="s">
        <v>78</v>
      </c>
      <c r="C24" s="29">
        <v>277.08800000000002</v>
      </c>
      <c r="D24" s="30">
        <v>323.15300000000002</v>
      </c>
      <c r="E24" s="29">
        <v>289.13799999999998</v>
      </c>
      <c r="F24" s="30">
        <v>283.798</v>
      </c>
      <c r="G24" s="13"/>
    </row>
    <row r="25" spans="1:8" ht="14" x14ac:dyDescent="0.3">
      <c r="A25" s="18"/>
      <c r="B25" s="38" t="s">
        <v>86</v>
      </c>
      <c r="C25" s="29">
        <v>109.43</v>
      </c>
      <c r="D25" s="30">
        <v>113.74299999999999</v>
      </c>
      <c r="E25" s="29">
        <v>113.751</v>
      </c>
      <c r="F25" s="30">
        <v>115.21299999999999</v>
      </c>
      <c r="G25" s="13"/>
    </row>
    <row r="26" spans="1:8" ht="14" x14ac:dyDescent="0.3">
      <c r="A26" s="18"/>
      <c r="B26" s="38" t="s">
        <v>54</v>
      </c>
      <c r="C26" s="29">
        <v>41.939</v>
      </c>
      <c r="D26" s="30">
        <v>44.037999999999997</v>
      </c>
      <c r="E26" s="29">
        <v>44.04</v>
      </c>
      <c r="F26" s="30">
        <v>44.335000000000001</v>
      </c>
      <c r="G26" s="13"/>
      <c r="H26" s="65"/>
    </row>
    <row r="27" spans="1:8" ht="14" x14ac:dyDescent="0.3">
      <c r="A27" s="18"/>
      <c r="B27" s="46" t="s">
        <v>55</v>
      </c>
      <c r="C27" s="29">
        <v>5.9569999999999999</v>
      </c>
      <c r="D27" s="30">
        <v>6.89</v>
      </c>
      <c r="E27" s="29">
        <f>5.957+0.3</f>
        <v>6.2569999999999997</v>
      </c>
      <c r="F27" s="30">
        <v>6.89</v>
      </c>
      <c r="G27" s="13"/>
      <c r="H27" s="15"/>
    </row>
    <row r="28" spans="1:8" ht="14" x14ac:dyDescent="0.3">
      <c r="A28" s="18"/>
      <c r="B28" s="46" t="s">
        <v>73</v>
      </c>
      <c r="C28" s="58">
        <v>1.1879999999999999</v>
      </c>
      <c r="D28" s="30">
        <v>1.24</v>
      </c>
      <c r="E28" s="58">
        <v>1.21</v>
      </c>
      <c r="F28" s="30">
        <v>1.2</v>
      </c>
      <c r="G28" s="13"/>
    </row>
    <row r="29" spans="1:8" ht="14" x14ac:dyDescent="0.3">
      <c r="A29" s="18"/>
      <c r="B29" s="55" t="s">
        <v>57</v>
      </c>
      <c r="C29" s="29">
        <v>18.664999999999999</v>
      </c>
      <c r="D29" s="29">
        <v>8.6</v>
      </c>
      <c r="E29" s="29">
        <f t="shared" ref="E29:F29" si="0">E30+E31+E32</f>
        <v>6.6</v>
      </c>
      <c r="F29" s="29">
        <f t="shared" si="0"/>
        <v>5.5</v>
      </c>
      <c r="G29" s="13"/>
    </row>
    <row r="30" spans="1:8" ht="14" x14ac:dyDescent="0.3">
      <c r="A30" s="18"/>
      <c r="B30" s="46" t="s">
        <v>72</v>
      </c>
      <c r="C30" s="29"/>
      <c r="D30" s="30"/>
      <c r="E30" s="29"/>
      <c r="F30" s="30"/>
      <c r="G30" s="13"/>
    </row>
    <row r="31" spans="1:8" ht="14" x14ac:dyDescent="0.3">
      <c r="A31" s="18"/>
      <c r="B31" s="46" t="s">
        <v>56</v>
      </c>
      <c r="C31" s="29">
        <v>14.454000000000001</v>
      </c>
      <c r="D31" s="30">
        <v>8.6</v>
      </c>
      <c r="E31" s="29">
        <v>6.6</v>
      </c>
      <c r="F31" s="30">
        <v>5.5</v>
      </c>
      <c r="G31" s="13"/>
      <c r="H31" s="65"/>
    </row>
    <row r="32" spans="1:8" ht="14" x14ac:dyDescent="0.3">
      <c r="A32" s="18"/>
      <c r="B32" s="46" t="s">
        <v>101</v>
      </c>
      <c r="C32" s="29">
        <v>4.2110000000000003</v>
      </c>
      <c r="D32" s="30">
        <v>0</v>
      </c>
      <c r="E32" s="29">
        <v>0</v>
      </c>
      <c r="F32" s="30">
        <v>0</v>
      </c>
      <c r="G32" s="13"/>
      <c r="H32" s="67"/>
    </row>
    <row r="33" spans="1:8" ht="14" x14ac:dyDescent="0.3">
      <c r="A33" s="19"/>
      <c r="B33" s="46" t="s">
        <v>65</v>
      </c>
      <c r="C33" s="29">
        <v>0</v>
      </c>
      <c r="D33" s="30">
        <v>0</v>
      </c>
      <c r="E33" s="29">
        <v>0</v>
      </c>
      <c r="F33" s="30">
        <v>0</v>
      </c>
      <c r="G33" s="13"/>
    </row>
    <row r="34" spans="1:8" ht="30" customHeight="1" x14ac:dyDescent="0.3">
      <c r="A34" s="17" t="s">
        <v>13</v>
      </c>
      <c r="B34" s="37" t="s">
        <v>97</v>
      </c>
      <c r="C34" s="27">
        <v>1039.5889999999999</v>
      </c>
      <c r="D34" s="28">
        <v>1103.4098491175932</v>
      </c>
      <c r="E34" s="27">
        <f>E35+E41+E57+E65+E75+E80+E87+E90+E91+E93+E94+E97+E103+E92</f>
        <v>1007.7836</v>
      </c>
      <c r="F34" s="28">
        <f>F35+F41+F57+F65+F75+F80+F87+F90+F91+F94+F97+F103+F92</f>
        <v>998.38058999999987</v>
      </c>
    </row>
    <row r="35" spans="1:8" ht="14" x14ac:dyDescent="0.3">
      <c r="A35" s="17"/>
      <c r="B35" s="37" t="s">
        <v>18</v>
      </c>
      <c r="C35" s="27">
        <v>239.43899999999999</v>
      </c>
      <c r="D35" s="28">
        <v>267.01684911759338</v>
      </c>
      <c r="E35" s="27">
        <f>SUM(E36:E40)-E37</f>
        <v>221.49249999999998</v>
      </c>
      <c r="F35" s="28">
        <f>SUM(F36:F40)-F37</f>
        <v>256.56259</v>
      </c>
    </row>
    <row r="36" spans="1:8" ht="14" x14ac:dyDescent="0.3">
      <c r="A36" s="19"/>
      <c r="B36" s="39" t="s">
        <v>81</v>
      </c>
      <c r="C36" s="59">
        <v>190.97900000000001</v>
      </c>
      <c r="D36" s="28">
        <v>212.34535140000003</v>
      </c>
      <c r="E36" s="59">
        <v>176.5</v>
      </c>
      <c r="F36" s="28">
        <v>203.994</v>
      </c>
    </row>
    <row r="37" spans="1:8" ht="28" x14ac:dyDescent="0.3">
      <c r="A37" s="19"/>
      <c r="B37" s="39" t="s">
        <v>100</v>
      </c>
      <c r="C37" s="31">
        <v>10.311999999999999</v>
      </c>
      <c r="D37" s="28">
        <v>14.234609999999998</v>
      </c>
      <c r="E37" s="31"/>
      <c r="F37" s="28">
        <v>14.746</v>
      </c>
    </row>
    <row r="38" spans="1:8" ht="28" x14ac:dyDescent="0.3">
      <c r="A38" s="19"/>
      <c r="B38" s="39" t="s">
        <v>1</v>
      </c>
      <c r="C38" s="31">
        <v>44.945</v>
      </c>
      <c r="D38" s="28">
        <v>50.04149771759333</v>
      </c>
      <c r="E38" s="31">
        <f>E36*0.235</f>
        <v>41.477499999999999</v>
      </c>
      <c r="F38" s="28">
        <f>F36*0.235</f>
        <v>47.938589999999998</v>
      </c>
    </row>
    <row r="39" spans="1:8" ht="28" x14ac:dyDescent="0.3">
      <c r="A39" s="19"/>
      <c r="B39" s="39" t="s">
        <v>2</v>
      </c>
      <c r="C39" s="31">
        <v>3.38</v>
      </c>
      <c r="D39" s="28">
        <v>4.5</v>
      </c>
      <c r="E39" s="31">
        <v>3.38</v>
      </c>
      <c r="F39" s="28">
        <v>4.5</v>
      </c>
    </row>
    <row r="40" spans="1:8" ht="14" x14ac:dyDescent="0.3">
      <c r="A40" s="19"/>
      <c r="B40" s="39" t="s">
        <v>44</v>
      </c>
      <c r="C40" s="31">
        <v>0.13500000000000001</v>
      </c>
      <c r="D40" s="28">
        <v>0.13</v>
      </c>
      <c r="E40" s="31">
        <v>0.13500000000000001</v>
      </c>
      <c r="F40" s="28">
        <v>0.13</v>
      </c>
    </row>
    <row r="41" spans="1:8" ht="14" x14ac:dyDescent="0.3">
      <c r="A41" s="19"/>
      <c r="B41" s="40" t="s">
        <v>23</v>
      </c>
      <c r="C41" s="27">
        <v>662.51</v>
      </c>
      <c r="D41" s="28">
        <v>703.09699999999987</v>
      </c>
      <c r="E41" s="27">
        <f>SUM(E42:E56)</f>
        <v>646.18899999999996</v>
      </c>
      <c r="F41" s="28">
        <f>SUM(F42:F56)</f>
        <v>604.59099999999989</v>
      </c>
      <c r="G41" s="13"/>
    </row>
    <row r="42" spans="1:8" ht="14" x14ac:dyDescent="0.3">
      <c r="A42" s="19"/>
      <c r="B42" s="39" t="s">
        <v>47</v>
      </c>
      <c r="C42" s="31">
        <v>26.82</v>
      </c>
      <c r="D42" s="28">
        <v>24.645</v>
      </c>
      <c r="E42" s="31">
        <v>19.422999999999998</v>
      </c>
      <c r="F42" s="28">
        <v>24.645</v>
      </c>
      <c r="G42" s="13"/>
      <c r="H42" s="65"/>
    </row>
    <row r="43" spans="1:8" ht="14" x14ac:dyDescent="0.3">
      <c r="A43" s="19"/>
      <c r="B43" s="39" t="s">
        <v>24</v>
      </c>
      <c r="C43" s="31">
        <v>105.465</v>
      </c>
      <c r="D43" s="28">
        <v>105.208</v>
      </c>
      <c r="E43" s="31">
        <v>101.36199999999999</v>
      </c>
      <c r="F43" s="28">
        <v>100.26600000000001</v>
      </c>
      <c r="G43" s="13"/>
      <c r="H43" s="67"/>
    </row>
    <row r="44" spans="1:8" ht="14" x14ac:dyDescent="0.3">
      <c r="A44" s="19"/>
      <c r="B44" s="39" t="s">
        <v>25</v>
      </c>
      <c r="C44" s="27">
        <v>516.90099999999995</v>
      </c>
      <c r="D44" s="28">
        <v>550.77700000000004</v>
      </c>
      <c r="E44" s="27">
        <f>232.751+277.898</f>
        <v>510.649</v>
      </c>
      <c r="F44" s="28">
        <f>233.12+226.075</f>
        <v>459.19499999999999</v>
      </c>
      <c r="G44" s="13"/>
    </row>
    <row r="45" spans="1:8" ht="14" x14ac:dyDescent="0.3">
      <c r="A45" s="19"/>
      <c r="B45" s="39" t="s">
        <v>76</v>
      </c>
      <c r="C45" s="59">
        <v>1.9359999999999999</v>
      </c>
      <c r="D45" s="28">
        <v>2.2749999999999999</v>
      </c>
      <c r="E45" s="59">
        <v>2.0350000000000001</v>
      </c>
      <c r="F45" s="28">
        <v>2.0499999999999998</v>
      </c>
      <c r="G45" s="13"/>
    </row>
    <row r="46" spans="1:8" ht="14" x14ac:dyDescent="0.3">
      <c r="A46" s="19"/>
      <c r="B46" s="39" t="s">
        <v>46</v>
      </c>
      <c r="C46" s="31">
        <v>1.232</v>
      </c>
      <c r="D46" s="28">
        <v>2.2519999999999998</v>
      </c>
      <c r="E46" s="31">
        <v>1.452</v>
      </c>
      <c r="F46" s="28">
        <v>1.452</v>
      </c>
      <c r="G46" s="13"/>
    </row>
    <row r="47" spans="1:8" ht="14" x14ac:dyDescent="0.3">
      <c r="A47" s="19"/>
      <c r="B47" s="39" t="s">
        <v>106</v>
      </c>
      <c r="C47" s="31"/>
      <c r="D47" s="28">
        <v>6</v>
      </c>
      <c r="E47" s="31"/>
      <c r="F47" s="28">
        <v>6</v>
      </c>
      <c r="G47" s="13"/>
    </row>
    <row r="48" spans="1:8" ht="14" x14ac:dyDescent="0.3">
      <c r="A48" s="19"/>
      <c r="B48" s="39" t="s">
        <v>48</v>
      </c>
      <c r="C48" s="31">
        <v>2.6379999999999999</v>
      </c>
      <c r="D48" s="30">
        <v>2.9</v>
      </c>
      <c r="E48" s="31">
        <v>2.4</v>
      </c>
      <c r="F48" s="30">
        <v>2.4</v>
      </c>
    </row>
    <row r="49" spans="1:8" ht="14" x14ac:dyDescent="0.3">
      <c r="A49" s="19"/>
      <c r="B49" s="39" t="s">
        <v>49</v>
      </c>
      <c r="C49" s="31">
        <v>2.4E-2</v>
      </c>
      <c r="D49" s="30">
        <v>0.05</v>
      </c>
      <c r="E49" s="31">
        <v>0</v>
      </c>
      <c r="F49" s="30">
        <v>0.05</v>
      </c>
    </row>
    <row r="50" spans="1:8" ht="14" x14ac:dyDescent="0.3">
      <c r="A50" s="19"/>
      <c r="B50" s="39" t="s">
        <v>50</v>
      </c>
      <c r="C50" s="31">
        <v>0.92400000000000004</v>
      </c>
      <c r="D50" s="30">
        <v>1.1919999999999999</v>
      </c>
      <c r="E50" s="31">
        <v>0.92400000000000004</v>
      </c>
      <c r="F50" s="30">
        <f>1.037+0.155</f>
        <v>1.1919999999999999</v>
      </c>
    </row>
    <row r="51" spans="1:8" ht="28" x14ac:dyDescent="0.3">
      <c r="A51" s="19"/>
      <c r="B51" s="39" t="s">
        <v>93</v>
      </c>
      <c r="C51" s="31">
        <v>0.59199999999999997</v>
      </c>
      <c r="D51" s="30">
        <v>0.52200000000000002</v>
      </c>
      <c r="E51" s="31">
        <v>0.59199999999999997</v>
      </c>
      <c r="F51" s="30">
        <v>0.52200000000000002</v>
      </c>
      <c r="H51" s="65"/>
    </row>
    <row r="52" spans="1:8" ht="14" x14ac:dyDescent="0.3">
      <c r="A52" s="19"/>
      <c r="B52" s="39" t="s">
        <v>59</v>
      </c>
      <c r="C52" s="31">
        <v>3.6240000000000001</v>
      </c>
      <c r="D52" s="30">
        <v>3.7890000000000001</v>
      </c>
      <c r="E52" s="31">
        <v>4.6820000000000004</v>
      </c>
      <c r="F52" s="30">
        <v>4.6909999999999998</v>
      </c>
      <c r="H52" s="15"/>
    </row>
    <row r="53" spans="1:8" ht="14" x14ac:dyDescent="0.3">
      <c r="A53" s="19"/>
      <c r="B53" s="39" t="s">
        <v>62</v>
      </c>
      <c r="C53" s="31">
        <v>0.61499999999999999</v>
      </c>
      <c r="D53" s="30">
        <v>0.67500000000000004</v>
      </c>
      <c r="E53" s="31">
        <v>0.61499999999999999</v>
      </c>
      <c r="F53" s="30">
        <v>0.67500000000000004</v>
      </c>
    </row>
    <row r="54" spans="1:8" ht="28" x14ac:dyDescent="0.3">
      <c r="A54" s="19"/>
      <c r="B54" s="39" t="s">
        <v>84</v>
      </c>
      <c r="C54" s="31">
        <v>0.60299999999999998</v>
      </c>
      <c r="D54" s="30">
        <v>1.5740000000000001</v>
      </c>
      <c r="E54" s="31">
        <v>0.93600000000000005</v>
      </c>
      <c r="F54" s="30">
        <v>0.26</v>
      </c>
      <c r="H54" s="65"/>
    </row>
    <row r="55" spans="1:8" ht="28" x14ac:dyDescent="0.3">
      <c r="A55" s="19"/>
      <c r="B55" s="39" t="s">
        <v>64</v>
      </c>
      <c r="C55" s="31">
        <v>0.48899999999999999</v>
      </c>
      <c r="D55" s="30">
        <v>0.46800000000000003</v>
      </c>
      <c r="E55" s="31">
        <v>0.5</v>
      </c>
      <c r="F55" s="30">
        <v>0.47799999999999998</v>
      </c>
      <c r="G55" s="68"/>
    </row>
    <row r="56" spans="1:8" ht="14" x14ac:dyDescent="0.3">
      <c r="A56" s="19"/>
      <c r="B56" s="39" t="s">
        <v>28</v>
      </c>
      <c r="C56" s="31">
        <v>0.64700000000000002</v>
      </c>
      <c r="D56" s="30">
        <v>0.77</v>
      </c>
      <c r="E56" s="31">
        <v>0.61899999999999999</v>
      </c>
      <c r="F56" s="30">
        <v>0.71499999999999997</v>
      </c>
      <c r="H56" s="66"/>
    </row>
    <row r="57" spans="1:8" ht="14" x14ac:dyDescent="0.25">
      <c r="A57" s="19"/>
      <c r="B57" s="40" t="s">
        <v>39</v>
      </c>
      <c r="C57" s="32">
        <v>26.369999999999997</v>
      </c>
      <c r="D57" s="33">
        <v>27.009</v>
      </c>
      <c r="E57" s="32">
        <f>E58+E61+E62+E63+E64</f>
        <v>25.796099999999999</v>
      </c>
      <c r="F57" s="33">
        <f>F58+F61+F62+F63+F64</f>
        <v>24.21</v>
      </c>
      <c r="G57" s="68"/>
    </row>
    <row r="58" spans="1:8" ht="14" x14ac:dyDescent="0.3">
      <c r="A58" s="19"/>
      <c r="B58" s="41" t="s">
        <v>90</v>
      </c>
      <c r="C58" s="31">
        <v>12.581999999999999</v>
      </c>
      <c r="D58" s="34">
        <v>12.45</v>
      </c>
      <c r="E58" s="31">
        <f>E59+E60</f>
        <v>9.1</v>
      </c>
      <c r="F58" s="34">
        <f>F59+F60</f>
        <v>10.45</v>
      </c>
    </row>
    <row r="59" spans="1:8" ht="14" x14ac:dyDescent="0.3">
      <c r="A59" s="19"/>
      <c r="B59" s="39" t="s">
        <v>91</v>
      </c>
      <c r="C59" s="31">
        <v>2.35</v>
      </c>
      <c r="D59" s="30">
        <v>2.2000000000000002</v>
      </c>
      <c r="E59" s="31">
        <v>2.2999999999999998</v>
      </c>
      <c r="F59" s="30">
        <v>2.2000000000000002</v>
      </c>
    </row>
    <row r="60" spans="1:8" ht="14" x14ac:dyDescent="0.3">
      <c r="A60" s="19"/>
      <c r="B60" s="39" t="s">
        <v>92</v>
      </c>
      <c r="C60" s="31">
        <v>10.231999999999999</v>
      </c>
      <c r="D60" s="30">
        <v>10.25</v>
      </c>
      <c r="E60" s="31">
        <v>6.8</v>
      </c>
      <c r="F60" s="30">
        <v>8.25</v>
      </c>
    </row>
    <row r="61" spans="1:8" ht="14" x14ac:dyDescent="0.3">
      <c r="A61" s="19"/>
      <c r="B61" s="42" t="s">
        <v>63</v>
      </c>
      <c r="C61" s="59">
        <v>5.952</v>
      </c>
      <c r="D61" s="30">
        <v>6.0640000000000001</v>
      </c>
      <c r="E61" s="59">
        <v>6.0049999999999999</v>
      </c>
      <c r="F61" s="30">
        <v>6.01</v>
      </c>
    </row>
    <row r="62" spans="1:8" ht="14" x14ac:dyDescent="0.3">
      <c r="A62" s="19"/>
      <c r="B62" s="42" t="s">
        <v>61</v>
      </c>
      <c r="C62" s="31">
        <v>2.431</v>
      </c>
      <c r="D62" s="30">
        <v>2.395</v>
      </c>
      <c r="E62" s="31">
        <v>6.3319999999999999</v>
      </c>
      <c r="F62" s="30">
        <v>2.2000000000000002</v>
      </c>
    </row>
    <row r="63" spans="1:8" ht="14" x14ac:dyDescent="0.3">
      <c r="A63" s="19"/>
      <c r="B63" s="42" t="s">
        <v>75</v>
      </c>
      <c r="C63" s="31">
        <v>4.5570000000000004</v>
      </c>
      <c r="D63" s="30">
        <v>5.5</v>
      </c>
      <c r="E63" s="31">
        <v>3.7410999999999999</v>
      </c>
      <c r="F63" s="30">
        <v>5.05</v>
      </c>
    </row>
    <row r="64" spans="1:8" ht="14" x14ac:dyDescent="0.3">
      <c r="A64" s="19"/>
      <c r="B64" s="42" t="s">
        <v>87</v>
      </c>
      <c r="C64" s="59">
        <v>0.84799999999999998</v>
      </c>
      <c r="D64" s="30">
        <v>0.6</v>
      </c>
      <c r="E64" s="59">
        <v>0.61799999999999999</v>
      </c>
      <c r="F64" s="30">
        <v>0.5</v>
      </c>
    </row>
    <row r="65" spans="1:7" ht="14" x14ac:dyDescent="0.3">
      <c r="A65" s="19"/>
      <c r="B65" s="40" t="s">
        <v>37</v>
      </c>
      <c r="C65" s="27">
        <v>5.1359999999999992</v>
      </c>
      <c r="D65" s="28">
        <v>5.4669999999999996</v>
      </c>
      <c r="E65" s="27">
        <f>SUM(E66:E74)</f>
        <v>5.1439999999999992</v>
      </c>
      <c r="F65" s="28">
        <f>SUM(F66:F74)</f>
        <v>5.2169999999999996</v>
      </c>
    </row>
    <row r="66" spans="1:7" ht="14" x14ac:dyDescent="0.3">
      <c r="A66" s="19"/>
      <c r="B66" s="39" t="s">
        <v>27</v>
      </c>
      <c r="C66" s="31">
        <v>0.11899999999999999</v>
      </c>
      <c r="D66" s="30">
        <v>0.3</v>
      </c>
      <c r="E66" s="31">
        <v>0.1</v>
      </c>
      <c r="F66" s="30">
        <v>0.15</v>
      </c>
    </row>
    <row r="67" spans="1:7" ht="14" x14ac:dyDescent="0.3">
      <c r="A67" s="19"/>
      <c r="B67" s="39" t="s">
        <v>19</v>
      </c>
      <c r="C67" s="31">
        <v>1.49</v>
      </c>
      <c r="D67" s="30">
        <v>1.5</v>
      </c>
      <c r="E67" s="31">
        <v>1.5</v>
      </c>
      <c r="F67" s="29">
        <v>1.5</v>
      </c>
    </row>
    <row r="68" spans="1:7" ht="14" x14ac:dyDescent="0.3">
      <c r="A68" s="19"/>
      <c r="B68" s="39" t="s">
        <v>45</v>
      </c>
      <c r="C68" s="31">
        <v>1.508</v>
      </c>
      <c r="D68" s="30">
        <v>1.8</v>
      </c>
      <c r="E68" s="31">
        <v>1.6</v>
      </c>
      <c r="F68" s="30">
        <v>1.6</v>
      </c>
    </row>
    <row r="69" spans="1:7" ht="14" x14ac:dyDescent="0.3">
      <c r="A69" s="19"/>
      <c r="B69" s="39" t="s">
        <v>26</v>
      </c>
      <c r="C69" s="31">
        <v>1.105</v>
      </c>
      <c r="D69" s="30">
        <v>1.2</v>
      </c>
      <c r="E69" s="31">
        <v>1.3</v>
      </c>
      <c r="F69" s="30">
        <v>1.3</v>
      </c>
    </row>
    <row r="70" spans="1:7" ht="14" x14ac:dyDescent="0.3">
      <c r="A70" s="19"/>
      <c r="B70" s="39" t="s">
        <v>60</v>
      </c>
      <c r="C70" s="31">
        <v>0.82</v>
      </c>
      <c r="D70" s="30">
        <v>0.45</v>
      </c>
      <c r="E70" s="31">
        <v>0.55000000000000004</v>
      </c>
      <c r="F70" s="30">
        <v>0.45</v>
      </c>
    </row>
    <row r="71" spans="1:7" ht="14" x14ac:dyDescent="0.3">
      <c r="A71" s="19"/>
      <c r="B71" s="39" t="s">
        <v>89</v>
      </c>
      <c r="C71" s="31">
        <v>1.2999999999999999E-2</v>
      </c>
      <c r="D71" s="30">
        <v>6.7000000000000004E-2</v>
      </c>
      <c r="E71" s="31">
        <v>1.2999999999999999E-2</v>
      </c>
      <c r="F71" s="30">
        <v>6.7000000000000004E-2</v>
      </c>
    </row>
    <row r="72" spans="1:7" ht="14" x14ac:dyDescent="0.3">
      <c r="A72" s="19"/>
      <c r="B72" s="40" t="s">
        <v>43</v>
      </c>
      <c r="C72" s="31">
        <v>6.3E-2</v>
      </c>
      <c r="D72" s="30">
        <v>0.05</v>
      </c>
      <c r="E72" s="31">
        <v>6.3E-2</v>
      </c>
      <c r="F72" s="30">
        <v>0.05</v>
      </c>
    </row>
    <row r="73" spans="1:7" ht="14" x14ac:dyDescent="0.3">
      <c r="A73" s="19"/>
      <c r="B73" s="40" t="s">
        <v>7</v>
      </c>
      <c r="C73" s="31">
        <v>1.7999999999999999E-2</v>
      </c>
      <c r="D73" s="30">
        <v>0.1</v>
      </c>
      <c r="E73" s="31">
        <v>1.7999999999999999E-2</v>
      </c>
      <c r="F73" s="30">
        <v>0.1</v>
      </c>
    </row>
    <row r="74" spans="1:7" ht="14" x14ac:dyDescent="0.3">
      <c r="A74" s="19"/>
      <c r="B74" s="40"/>
      <c r="C74" s="31"/>
      <c r="D74" s="30"/>
      <c r="E74" s="31"/>
      <c r="F74" s="30"/>
    </row>
    <row r="75" spans="1:7" ht="28" x14ac:dyDescent="0.3">
      <c r="A75" s="19"/>
      <c r="B75" s="40" t="s">
        <v>42</v>
      </c>
      <c r="C75" s="27">
        <v>6.1369999999999996</v>
      </c>
      <c r="D75" s="28">
        <v>18.277999999999999</v>
      </c>
      <c r="E75" s="28">
        <f>SUM(E76:E79)</f>
        <v>6.1369999999999996</v>
      </c>
      <c r="F75" s="28">
        <f>SUM(F76:F79)</f>
        <v>5.8679999999999994</v>
      </c>
    </row>
    <row r="76" spans="1:7" ht="31.5" customHeight="1" x14ac:dyDescent="0.3">
      <c r="A76" s="19"/>
      <c r="B76" s="39" t="s">
        <v>103</v>
      </c>
      <c r="C76" s="31">
        <v>2.524</v>
      </c>
      <c r="D76" s="30">
        <v>16</v>
      </c>
      <c r="E76" s="31">
        <v>2.524</v>
      </c>
      <c r="F76" s="30">
        <v>3.59</v>
      </c>
    </row>
    <row r="77" spans="1:7" ht="14" x14ac:dyDescent="0.3">
      <c r="A77" s="19"/>
      <c r="B77" s="39" t="s">
        <v>5</v>
      </c>
      <c r="C77" s="31">
        <v>1.464</v>
      </c>
      <c r="D77" s="30">
        <v>1.526</v>
      </c>
      <c r="E77" s="31">
        <v>1.464</v>
      </c>
      <c r="F77" s="30">
        <v>1.526</v>
      </c>
      <c r="G77" s="67"/>
    </row>
    <row r="78" spans="1:7" ht="14" x14ac:dyDescent="0.3">
      <c r="A78" s="19"/>
      <c r="B78" s="39" t="s">
        <v>58</v>
      </c>
      <c r="C78" s="31">
        <v>0.83299999999999996</v>
      </c>
      <c r="D78" s="30">
        <v>0.752</v>
      </c>
      <c r="E78" s="31">
        <v>0.83299999999999996</v>
      </c>
      <c r="F78" s="30">
        <v>0.752</v>
      </c>
      <c r="G78" s="65"/>
    </row>
    <row r="79" spans="1:7" ht="28" x14ac:dyDescent="0.3">
      <c r="A79" s="19"/>
      <c r="B79" s="39" t="s">
        <v>4</v>
      </c>
      <c r="C79" s="59">
        <v>1.3160000000000001</v>
      </c>
      <c r="D79" s="30">
        <v>0</v>
      </c>
      <c r="E79" s="59">
        <v>1.3160000000000001</v>
      </c>
      <c r="F79" s="30">
        <v>0</v>
      </c>
      <c r="G79" s="65"/>
    </row>
    <row r="80" spans="1:7" ht="14" x14ac:dyDescent="0.3">
      <c r="A80" s="19"/>
      <c r="B80" s="40" t="s">
        <v>38</v>
      </c>
      <c r="C80" s="27">
        <v>9.0250000000000004</v>
      </c>
      <c r="D80" s="28">
        <v>8.5890000000000004</v>
      </c>
      <c r="E80" s="27">
        <f>SUM(E81:E84)</f>
        <v>9.0250000000000004</v>
      </c>
      <c r="F80" s="28">
        <f>SUM(F81:F84)</f>
        <v>8.5890000000000004</v>
      </c>
      <c r="G80" s="67"/>
    </row>
    <row r="81" spans="1:6" ht="14" x14ac:dyDescent="0.3">
      <c r="A81" s="19"/>
      <c r="B81" s="40" t="s">
        <v>79</v>
      </c>
      <c r="C81" s="27">
        <v>1.1950000000000001</v>
      </c>
      <c r="D81" s="28">
        <v>1.1950000000000001</v>
      </c>
      <c r="E81" s="27">
        <v>1.1950000000000001</v>
      </c>
      <c r="F81" s="28">
        <v>1.1950000000000001</v>
      </c>
    </row>
    <row r="82" spans="1:6" ht="14" x14ac:dyDescent="0.3">
      <c r="A82" s="19"/>
      <c r="B82" s="39" t="s">
        <v>29</v>
      </c>
      <c r="C82" s="31">
        <v>0.14499999999999999</v>
      </c>
      <c r="D82" s="30"/>
      <c r="E82" s="31">
        <v>0.14499999999999999</v>
      </c>
      <c r="F82" s="30"/>
    </row>
    <row r="83" spans="1:6" ht="14" x14ac:dyDescent="0.3">
      <c r="A83" s="19"/>
      <c r="B83" s="39" t="s">
        <v>6</v>
      </c>
      <c r="C83" s="31">
        <v>6.2309999999999999</v>
      </c>
      <c r="D83" s="30">
        <v>5.9009999999999998</v>
      </c>
      <c r="E83" s="31">
        <v>6.2309999999999999</v>
      </c>
      <c r="F83" s="30">
        <v>5.9009999999999998</v>
      </c>
    </row>
    <row r="84" spans="1:6" ht="14" x14ac:dyDescent="0.3">
      <c r="A84" s="19"/>
      <c r="B84" s="39" t="s">
        <v>30</v>
      </c>
      <c r="C84" s="31">
        <v>1.454</v>
      </c>
      <c r="D84" s="30">
        <v>1.4930000000000001</v>
      </c>
      <c r="E84" s="31">
        <v>1.454</v>
      </c>
      <c r="F84" s="30">
        <v>1.4930000000000001</v>
      </c>
    </row>
    <row r="85" spans="1:6" ht="14" x14ac:dyDescent="0.3">
      <c r="A85" s="19"/>
      <c r="B85" s="37" t="s">
        <v>40</v>
      </c>
      <c r="C85" s="27">
        <v>105.08800000000001</v>
      </c>
      <c r="D85" s="28">
        <v>133.32399999999998</v>
      </c>
      <c r="E85" s="27">
        <f>SUM(E86:E92)</f>
        <v>112.93350000000001</v>
      </c>
      <c r="F85" s="28">
        <f t="shared" ref="F85" si="1">SUM(F86:F93)</f>
        <v>131.38236999999998</v>
      </c>
    </row>
    <row r="86" spans="1:6" ht="14" x14ac:dyDescent="0.3">
      <c r="A86" s="19"/>
      <c r="B86" s="43" t="s">
        <v>31</v>
      </c>
      <c r="C86" s="31">
        <v>55.354999999999997</v>
      </c>
      <c r="D86" s="34">
        <v>69</v>
      </c>
      <c r="E86" s="31">
        <v>55.354999999999997</v>
      </c>
      <c r="F86" s="34">
        <v>69</v>
      </c>
    </row>
    <row r="87" spans="1:6" ht="14" x14ac:dyDescent="0.3">
      <c r="A87" s="19"/>
      <c r="B87" s="43" t="s">
        <v>32</v>
      </c>
      <c r="C87" s="31">
        <v>9.6720000000000006</v>
      </c>
      <c r="D87" s="30">
        <v>9.5879999999999992</v>
      </c>
      <c r="E87" s="31">
        <v>9.6720000000000006</v>
      </c>
      <c r="F87" s="30">
        <v>9.5879999999999992</v>
      </c>
    </row>
    <row r="88" spans="1:6" ht="14" x14ac:dyDescent="0.3">
      <c r="A88" s="19"/>
      <c r="B88" s="43" t="s">
        <v>33</v>
      </c>
      <c r="C88" s="31">
        <v>18.395</v>
      </c>
      <c r="D88" s="30">
        <v>28.785</v>
      </c>
      <c r="E88" s="31">
        <v>23.5</v>
      </c>
      <c r="F88" s="30">
        <v>25.44</v>
      </c>
    </row>
    <row r="89" spans="1:6" ht="28" x14ac:dyDescent="0.25">
      <c r="A89" s="19"/>
      <c r="B89" s="39" t="s">
        <v>82</v>
      </c>
      <c r="C89" s="31">
        <v>15.617000000000001</v>
      </c>
      <c r="D89" s="34">
        <v>19.416</v>
      </c>
      <c r="E89" s="31">
        <f>E36*0.105</f>
        <v>18.532499999999999</v>
      </c>
      <c r="F89" s="31">
        <f>F36*0.105</f>
        <v>21.419370000000001</v>
      </c>
    </row>
    <row r="90" spans="1:6" ht="14" x14ac:dyDescent="0.3">
      <c r="A90" s="19"/>
      <c r="B90" s="39" t="s">
        <v>34</v>
      </c>
      <c r="C90" s="31">
        <v>3.4000000000000002E-2</v>
      </c>
      <c r="D90" s="30">
        <v>3.5000000000000003E-2</v>
      </c>
      <c r="E90" s="31">
        <v>3.4000000000000002E-2</v>
      </c>
      <c r="F90" s="30">
        <v>3.5000000000000003E-2</v>
      </c>
    </row>
    <row r="91" spans="1:6" ht="14" x14ac:dyDescent="0.3">
      <c r="A91" s="19"/>
      <c r="B91" s="44" t="s">
        <v>35</v>
      </c>
      <c r="C91" s="59">
        <v>0</v>
      </c>
      <c r="D91" s="30">
        <v>0</v>
      </c>
      <c r="E91" s="59">
        <v>0</v>
      </c>
      <c r="F91" s="30">
        <v>0</v>
      </c>
    </row>
    <row r="92" spans="1:6" ht="14" x14ac:dyDescent="0.3">
      <c r="A92" s="19"/>
      <c r="B92" s="45" t="s">
        <v>83</v>
      </c>
      <c r="C92" s="31">
        <v>6.0149999999999997</v>
      </c>
      <c r="D92" s="30">
        <v>6.5</v>
      </c>
      <c r="E92" s="31">
        <v>5.84</v>
      </c>
      <c r="F92" s="30">
        <v>5.9</v>
      </c>
    </row>
    <row r="93" spans="1:6" ht="28" x14ac:dyDescent="0.3">
      <c r="A93" s="19"/>
      <c r="B93" s="45" t="s">
        <v>102</v>
      </c>
      <c r="C93" s="31">
        <v>0</v>
      </c>
      <c r="D93" s="30"/>
      <c r="E93" s="31">
        <v>0</v>
      </c>
      <c r="F93" s="30"/>
    </row>
    <row r="94" spans="1:6" ht="28" x14ac:dyDescent="0.3">
      <c r="A94" s="19"/>
      <c r="B94" s="40" t="s">
        <v>21</v>
      </c>
      <c r="C94" s="59">
        <v>72.953999999999994</v>
      </c>
      <c r="D94" s="30">
        <v>55.8</v>
      </c>
      <c r="E94" s="59">
        <v>76.8</v>
      </c>
      <c r="F94" s="30">
        <v>76.8</v>
      </c>
    </row>
    <row r="95" spans="1:6" ht="14" x14ac:dyDescent="0.3">
      <c r="A95" s="19"/>
      <c r="B95" s="40" t="s">
        <v>41</v>
      </c>
      <c r="C95" s="31"/>
      <c r="D95" s="30"/>
      <c r="E95" s="31"/>
      <c r="F95" s="30"/>
    </row>
    <row r="96" spans="1:6" ht="14" x14ac:dyDescent="0.3">
      <c r="A96" s="19"/>
      <c r="B96" s="39" t="s">
        <v>3</v>
      </c>
      <c r="C96" s="59">
        <v>30.507999999999999</v>
      </c>
      <c r="D96" s="60">
        <v>30.507999999999999</v>
      </c>
      <c r="E96" s="59">
        <v>30.507999999999999</v>
      </c>
      <c r="F96" s="60">
        <v>30.507999999999999</v>
      </c>
    </row>
    <row r="97" spans="1:7" ht="28" x14ac:dyDescent="0.3">
      <c r="A97" s="19"/>
      <c r="B97" s="54" t="s">
        <v>67</v>
      </c>
      <c r="C97" s="27">
        <v>0.46400000000000002</v>
      </c>
      <c r="D97" s="28">
        <v>0.21000000000000002</v>
      </c>
      <c r="E97" s="27">
        <f>E98+E99+E100+E101</f>
        <v>0.46400000000000002</v>
      </c>
      <c r="F97" s="28">
        <f>F98+F99+F100+F101</f>
        <v>0.21000000000000002</v>
      </c>
    </row>
    <row r="98" spans="1:7" ht="14" x14ac:dyDescent="0.3">
      <c r="A98" s="19"/>
      <c r="B98" s="46" t="s">
        <v>94</v>
      </c>
      <c r="C98" s="61">
        <v>0.19400000000000001</v>
      </c>
      <c r="D98" s="28">
        <v>0</v>
      </c>
      <c r="E98" s="61">
        <v>0.19400000000000001</v>
      </c>
      <c r="F98" s="28">
        <v>0</v>
      </c>
    </row>
    <row r="99" spans="1:7" ht="14" x14ac:dyDescent="0.3">
      <c r="A99" s="19"/>
      <c r="B99" s="46" t="s">
        <v>88</v>
      </c>
      <c r="C99" s="27">
        <v>0</v>
      </c>
      <c r="D99" s="28">
        <v>0</v>
      </c>
      <c r="E99" s="27">
        <v>0</v>
      </c>
      <c r="F99" s="28">
        <v>0</v>
      </c>
    </row>
    <row r="100" spans="1:7" ht="14" x14ac:dyDescent="0.3">
      <c r="A100" s="19"/>
      <c r="B100" s="39" t="s">
        <v>68</v>
      </c>
      <c r="C100" s="59">
        <v>0.26</v>
      </c>
      <c r="D100" s="30">
        <v>0.2</v>
      </c>
      <c r="E100" s="59">
        <v>0.26</v>
      </c>
      <c r="F100" s="30">
        <v>0.2</v>
      </c>
    </row>
    <row r="101" spans="1:7" ht="14" x14ac:dyDescent="0.3">
      <c r="A101" s="19"/>
      <c r="B101" s="39" t="s">
        <v>20</v>
      </c>
      <c r="C101" s="31">
        <v>0.01</v>
      </c>
      <c r="D101" s="30">
        <v>0.01</v>
      </c>
      <c r="E101" s="31">
        <v>0.01</v>
      </c>
      <c r="F101" s="30">
        <v>0.01</v>
      </c>
    </row>
    <row r="102" spans="1:7" ht="14" x14ac:dyDescent="0.3">
      <c r="A102" s="19"/>
      <c r="B102" s="39" t="s">
        <v>104</v>
      </c>
      <c r="C102" s="31"/>
      <c r="D102" s="30"/>
      <c r="E102" s="31"/>
      <c r="F102" s="30"/>
    </row>
    <row r="103" spans="1:7" ht="14" x14ac:dyDescent="0.25">
      <c r="A103" s="19"/>
      <c r="B103" s="40" t="s">
        <v>66</v>
      </c>
      <c r="C103" s="31">
        <v>1.833</v>
      </c>
      <c r="D103" s="34">
        <v>1.82</v>
      </c>
      <c r="E103" s="31">
        <v>1.19</v>
      </c>
      <c r="F103" s="34">
        <v>0.81</v>
      </c>
    </row>
    <row r="104" spans="1:7" ht="25.5" customHeight="1" x14ac:dyDescent="0.3">
      <c r="A104" s="17" t="s">
        <v>15</v>
      </c>
      <c r="B104" s="40" t="s">
        <v>17</v>
      </c>
      <c r="C104" s="27">
        <v>12.626000000000204</v>
      </c>
      <c r="D104" s="28">
        <v>1.5541508824067023</v>
      </c>
      <c r="E104" s="27">
        <f>E18-E34</f>
        <v>-19.448600000000056</v>
      </c>
      <c r="F104" s="28">
        <f>F18-F34</f>
        <v>5.917410000000018</v>
      </c>
    </row>
    <row r="105" spans="1:7" ht="18.649999999999999" customHeight="1" x14ac:dyDescent="0.3">
      <c r="A105" s="20"/>
      <c r="B105" s="47" t="s">
        <v>95</v>
      </c>
      <c r="C105" s="27">
        <v>0</v>
      </c>
      <c r="D105" s="28"/>
      <c r="E105" s="27">
        <v>0</v>
      </c>
      <c r="F105" s="28"/>
    </row>
    <row r="106" spans="1:7" ht="22.5" customHeight="1" thickBot="1" x14ac:dyDescent="0.35">
      <c r="A106" s="21"/>
      <c r="B106" s="48" t="s">
        <v>96</v>
      </c>
      <c r="C106" s="35">
        <v>12.626000000000204</v>
      </c>
      <c r="D106" s="36">
        <v>1.5541508824067023</v>
      </c>
      <c r="E106" s="36">
        <f t="shared" ref="E106" si="2">E104+E105</f>
        <v>-19.448600000000056</v>
      </c>
      <c r="F106" s="36">
        <f t="shared" ref="F106" si="3">F104+F105</f>
        <v>5.917410000000018</v>
      </c>
    </row>
    <row r="107" spans="1:7" ht="14" x14ac:dyDescent="0.3">
      <c r="A107" s="22"/>
      <c r="B107" s="22"/>
      <c r="C107" s="23"/>
      <c r="D107" s="23"/>
      <c r="E107" s="63"/>
      <c r="F107" s="23"/>
    </row>
    <row r="108" spans="1:7" ht="18" customHeight="1" x14ac:dyDescent="0.4">
      <c r="B108" s="73" t="s">
        <v>113</v>
      </c>
      <c r="C108" s="73"/>
      <c r="D108" s="73"/>
      <c r="E108" s="73"/>
      <c r="F108" s="73"/>
      <c r="G108" s="13"/>
    </row>
    <row r="109" spans="1:7" ht="18" x14ac:dyDescent="0.4">
      <c r="B109" s="1"/>
      <c r="C109" s="1"/>
      <c r="D109" s="1"/>
      <c r="E109" s="14"/>
      <c r="F109" s="1"/>
      <c r="G109" s="13"/>
    </row>
    <row r="110" spans="1:7" ht="18" x14ac:dyDescent="0.4">
      <c r="B110" s="62" t="s">
        <v>0</v>
      </c>
      <c r="C110" s="1"/>
      <c r="D110" s="1"/>
      <c r="E110" s="1"/>
      <c r="F110" s="1"/>
      <c r="G110" s="13"/>
    </row>
    <row r="111" spans="1:7" ht="31" x14ac:dyDescent="0.35">
      <c r="B111" s="2" t="s">
        <v>80</v>
      </c>
      <c r="C111" s="2"/>
      <c r="D111" s="2"/>
      <c r="E111" s="2"/>
      <c r="F111" s="2"/>
    </row>
    <row r="112" spans="1:7" ht="15.5" x14ac:dyDescent="0.35">
      <c r="B112" s="3"/>
      <c r="C112" s="3"/>
      <c r="D112" s="3"/>
      <c r="E112" s="3"/>
      <c r="F112" s="3"/>
    </row>
    <row r="113" spans="2:6" ht="15.5" x14ac:dyDescent="0.35">
      <c r="B113" s="64"/>
      <c r="C113" s="4"/>
      <c r="D113" s="4"/>
      <c r="E113" s="4"/>
      <c r="F113" s="4"/>
    </row>
  </sheetData>
  <mergeCells count="10">
    <mergeCell ref="B3:F3"/>
    <mergeCell ref="A9:C9"/>
    <mergeCell ref="D9:F9"/>
    <mergeCell ref="C6:F6"/>
    <mergeCell ref="C7:F7"/>
    <mergeCell ref="B108:F108"/>
    <mergeCell ref="E10:F10"/>
    <mergeCell ref="D11:E11"/>
    <mergeCell ref="A11:A12"/>
    <mergeCell ref="B11:B12"/>
  </mergeCells>
  <phoneticPr fontId="0" type="noConversion"/>
  <pageMargins left="0.75" right="0.75" top="1" bottom="0.87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2021.gada plāns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ei</dc:creator>
  <cp:lastModifiedBy>Jefrosinija.Tukane</cp:lastModifiedBy>
  <cp:lastPrinted>2020-12-28T10:56:39Z</cp:lastPrinted>
  <dcterms:created xsi:type="dcterms:W3CDTF">2011-08-02T07:08:37Z</dcterms:created>
  <dcterms:modified xsi:type="dcterms:W3CDTF">2021-02-03T08:13:00Z</dcterms:modified>
</cp:coreProperties>
</file>