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ajas lapa\informacija\"/>
    </mc:Choice>
  </mc:AlternateContent>
  <bookViews>
    <workbookView xWindow="0" yWindow="0" windowWidth="6380" windowHeight="2860"/>
  </bookViews>
  <sheets>
    <sheet name="Лист1" sheetId="1" r:id="rId1"/>
  </sheets>
  <externalReferences>
    <externalReference r:id="rId2"/>
  </externalReferenc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  <c r="E96" i="1"/>
  <c r="D96" i="1"/>
  <c r="C96" i="1"/>
  <c r="C93" i="1"/>
  <c r="F84" i="1"/>
  <c r="E84" i="1"/>
  <c r="D84" i="1"/>
  <c r="C84" i="1"/>
  <c r="C83" i="1"/>
  <c r="F79" i="1"/>
  <c r="E79" i="1"/>
  <c r="D79" i="1"/>
  <c r="C79" i="1"/>
  <c r="F75" i="1"/>
  <c r="F74" i="1" s="1"/>
  <c r="E74" i="1"/>
  <c r="D74" i="1"/>
  <c r="C74" i="1"/>
  <c r="C71" i="1"/>
  <c r="F64" i="1"/>
  <c r="E64" i="1"/>
  <c r="D64" i="1"/>
  <c r="C64" i="1"/>
  <c r="F57" i="1"/>
  <c r="E57" i="1"/>
  <c r="D57" i="1"/>
  <c r="C57" i="1"/>
  <c r="F56" i="1"/>
  <c r="E56" i="1"/>
  <c r="D56" i="1"/>
  <c r="C56" i="1"/>
  <c r="F49" i="1"/>
  <c r="F40" i="1" s="1"/>
  <c r="D43" i="1"/>
  <c r="C43" i="1"/>
  <c r="E40" i="1"/>
  <c r="D40" i="1"/>
  <c r="C40" i="1"/>
  <c r="F37" i="1"/>
  <c r="C37" i="1"/>
  <c r="C34" i="1" s="1"/>
  <c r="C33" i="1" s="1"/>
  <c r="F36" i="1"/>
  <c r="F35" i="1"/>
  <c r="F34" i="1" s="1"/>
  <c r="F33" i="1" s="1"/>
  <c r="E34" i="1"/>
  <c r="E33" i="1" s="1"/>
  <c r="D33" i="1"/>
  <c r="F28" i="1"/>
  <c r="E28" i="1"/>
  <c r="D28" i="1"/>
  <c r="D17" i="1" s="1"/>
  <c r="D103" i="1" s="1"/>
  <c r="D105" i="1" s="1"/>
  <c r="C28" i="1"/>
  <c r="F27" i="1"/>
  <c r="F18" i="1" s="1"/>
  <c r="F17" i="1" s="1"/>
  <c r="C27" i="1"/>
  <c r="C22" i="1"/>
  <c r="F21" i="1"/>
  <c r="E21" i="1"/>
  <c r="D21" i="1"/>
  <c r="C21" i="1"/>
  <c r="E18" i="1"/>
  <c r="D18" i="1"/>
  <c r="C18" i="1"/>
  <c r="E17" i="1"/>
  <c r="E103" i="1" s="1"/>
  <c r="E105" i="1" s="1"/>
  <c r="C17" i="1"/>
  <c r="C103" i="1" s="1"/>
  <c r="C105" i="1" s="1"/>
  <c r="F103" i="1" l="1"/>
  <c r="F105" i="1" s="1"/>
</calcChain>
</file>

<file path=xl/sharedStrings.xml><?xml version="1.0" encoding="utf-8"?>
<sst xmlns="http://schemas.openxmlformats.org/spreadsheetml/2006/main" count="120" uniqueCount="119">
  <si>
    <t>SASKAŅOTS</t>
  </si>
  <si>
    <t>PSIA "Sadzīves pakalpojumu kombināts"</t>
  </si>
  <si>
    <t>Pielikums Nr.1</t>
  </si>
  <si>
    <t>tūkst.EUR</t>
  </si>
  <si>
    <t>N.p.k.</t>
  </si>
  <si>
    <t>Plāna rādītāji</t>
  </si>
  <si>
    <t>Pielikumu Nr.</t>
  </si>
  <si>
    <t>fakts</t>
  </si>
  <si>
    <t>plāns</t>
  </si>
  <si>
    <t>izpilde</t>
  </si>
  <si>
    <t>1.</t>
  </si>
  <si>
    <t xml:space="preserve">Nefinanšu rādītāji (paveiktais / plānotais darba apjoms): </t>
  </si>
  <si>
    <t xml:space="preserve">No pamatdarbības </t>
  </si>
  <si>
    <t>klientu  daudzums pirtīs</t>
  </si>
  <si>
    <t>t.sk.Soc lietu pārvalde</t>
  </si>
  <si>
    <t>kWh daudzums,tūkst</t>
  </si>
  <si>
    <t>2.</t>
  </si>
  <si>
    <r>
      <t>IEŅĒMUMU kopsumma, t.sk.:</t>
    </r>
    <r>
      <rPr>
        <sz val="12"/>
        <rFont val="Times New Roman"/>
        <family val="1"/>
        <charset val="186"/>
      </rPr>
      <t xml:space="preserve"> **</t>
    </r>
  </si>
  <si>
    <t>No pamatdarbības / deleģēšanas līguma izpildes</t>
  </si>
  <si>
    <t>Pirts</t>
  </si>
  <si>
    <t>MDD</t>
  </si>
  <si>
    <t>Elektro.el un ūd.piegāde</t>
  </si>
  <si>
    <t>t.sk.elektroenerģijas sadale</t>
  </si>
  <si>
    <t xml:space="preserve">       elektroenerģijas tirdzniecība</t>
  </si>
  <si>
    <t xml:space="preserve">       ūdens piegāde</t>
  </si>
  <si>
    <t>Noma</t>
  </si>
  <si>
    <t>pārējie (radn. preču pārd. pirtīs)</t>
  </si>
  <si>
    <t>Ieņēmumi no pārējiem pakalpojumiem</t>
  </si>
  <si>
    <t>Citi ieņēmumi t.sk.</t>
  </si>
  <si>
    <t>Pamatlīdzekļu  pārdošana</t>
  </si>
  <si>
    <t>Saņemtās soda naudas</t>
  </si>
  <si>
    <t>Pārējie saimniec. darbības ieņēmumi</t>
  </si>
  <si>
    <t>Procentu ieņēmumi</t>
  </si>
  <si>
    <t>3.</t>
  </si>
  <si>
    <r>
      <t xml:space="preserve">IZDEVUMU kopsumma, t.sk.: </t>
    </r>
    <r>
      <rPr>
        <sz val="11"/>
        <rFont val="Times New Roman"/>
        <family val="1"/>
        <charset val="186"/>
      </rPr>
      <t>***</t>
    </r>
  </si>
  <si>
    <t>Personāla izmaksas kopā, tai skaitā</t>
  </si>
  <si>
    <t>Darba alga t.sk.:</t>
  </si>
  <si>
    <t xml:space="preserve">             piemaksas, prēmijas un naudas balvas</t>
  </si>
  <si>
    <t>Darba devēja valsts sociālās apdrošināšanas obligātās iemaksas</t>
  </si>
  <si>
    <t>Darba devēja izdevumi veselības, dzīvības un nelaimes gadījumu apdrošināšanai</t>
  </si>
  <si>
    <t>Riska nodeva</t>
  </si>
  <si>
    <t>Pakalpojumi</t>
  </si>
  <si>
    <t>Izdevumi par siltumenerģiju</t>
  </si>
  <si>
    <t>Izdevumi par ūdeni un kanalizāciju</t>
  </si>
  <si>
    <t>Izdevumi par elektronerģiju</t>
  </si>
  <si>
    <t>11,12,13,14</t>
  </si>
  <si>
    <t>Telefona un citi sakaru pakalpojumi</t>
  </si>
  <si>
    <t>Apsardzes pakalpojumi</t>
  </si>
  <si>
    <t>Bankas pakalpojumi</t>
  </si>
  <si>
    <t>Reklāmas pakalpojumi</t>
  </si>
  <si>
    <t>Autotransporta pakalpojumi</t>
  </si>
  <si>
    <t>Darba aizsardzības izdevumi(Medicīniskā apskāte,piens)</t>
  </si>
  <si>
    <t>Sistēmas apkalpošana</t>
  </si>
  <si>
    <t>Atkrītumu izvešana</t>
  </si>
  <si>
    <t>Darba drošības izdevumi(ugunsdzēsības aparāti,medikamenti)</t>
  </si>
  <si>
    <t>Pārējie saimniecības pakalpojumi(veļas mazgāšana,paklāju tīrīšana )</t>
  </si>
  <si>
    <t>Apdrošināšanas izdevumi</t>
  </si>
  <si>
    <t>Materiāli un izejvielas kopā, tai skaitā:</t>
  </si>
  <si>
    <t>Energoresursi jeb enerģētiskie materiāli t.sk</t>
  </si>
  <si>
    <t xml:space="preserve">      degviela</t>
  </si>
  <si>
    <t xml:space="preserve">      kurināmais</t>
  </si>
  <si>
    <t>materiāli</t>
  </si>
  <si>
    <t>materiāli remontam</t>
  </si>
  <si>
    <t>Preču iepirkšanas izdevumi</t>
  </si>
  <si>
    <t>Mazvērtīgā inventāra vērtība</t>
  </si>
  <si>
    <t>Administratīvie izdevumi kopā, t.sk:</t>
  </si>
  <si>
    <t>Kursi, seminari</t>
  </si>
  <si>
    <t>Gada pārskata un revīzijas izdevumi</t>
  </si>
  <si>
    <t>Valsts nodeva</t>
  </si>
  <si>
    <t>Izdevumi tiesvedības darbiem</t>
  </si>
  <si>
    <t>kancelejas izdevumi</t>
  </si>
  <si>
    <t>Citi administrācijas izdevumi</t>
  </si>
  <si>
    <t>Reprezentācijas izdevumi</t>
  </si>
  <si>
    <t>Komandējumi un dienesta braucieni</t>
  </si>
  <si>
    <t>Remontdarbi un uzturēšanas pakalpojumi kopā, t.sk.:</t>
  </si>
  <si>
    <t>Administratīvo ēku un telpu uzturēšana un remonts</t>
  </si>
  <si>
    <t>Transportlīdzekļu uzturēšana un remonts</t>
  </si>
  <si>
    <t>Apdrošināšana</t>
  </si>
  <si>
    <t>Iekārtas, inventāra un aparatūras remonts, tehniskā apkalpošana</t>
  </si>
  <si>
    <t>Īre un noma kopā, t.sk.:</t>
  </si>
  <si>
    <t>Ēkas noma</t>
  </si>
  <si>
    <t>Zemes noma</t>
  </si>
  <si>
    <t>Transportlīdzekļu noma</t>
  </si>
  <si>
    <t>Iekārtu un inventāra noma</t>
  </si>
  <si>
    <t>Nodokļu maksājumi kopā, t sk.:</t>
  </si>
  <si>
    <t>PVN</t>
  </si>
  <si>
    <t>NĪN</t>
  </si>
  <si>
    <t>IIN</t>
  </si>
  <si>
    <t>Darba ņēmēja valsts sociālās apdrošināšanas obligātās iemaksas</t>
  </si>
  <si>
    <t>DRN</t>
  </si>
  <si>
    <t>UIN</t>
  </si>
  <si>
    <t>Pārējie nodokļi un nodevas</t>
  </si>
  <si>
    <t>Parskata periodā iekļaujamie iepriekš.periodu izdevumi</t>
  </si>
  <si>
    <t>Pamatlīdzekļu un citu ieguldījumu vērtības nolietojums</t>
  </si>
  <si>
    <t>Norēķini par prasībām kopā, t.sk.:</t>
  </si>
  <si>
    <t>Aizņēmumu atmaksa</t>
  </si>
  <si>
    <t>Pārējie saimniecības darbības  izdevumi</t>
  </si>
  <si>
    <t>Bezcerīgi norakstītie parādi un  uzkrājumi šaub. parādiem</t>
  </si>
  <si>
    <t>Zaudējumi no valūtu konvertācijas</t>
  </si>
  <si>
    <t>Pārējie izdevumi</t>
  </si>
  <si>
    <t>Samaksātās soda naudas un līgumsodi</t>
  </si>
  <si>
    <t>Procentu maksājumi</t>
  </si>
  <si>
    <t>4.</t>
  </si>
  <si>
    <t>REZULTĀTS:  P/Z pēc nodokļu nomaksas</t>
  </si>
  <si>
    <t>Atliktā nodokļa ieņēmumi vai izdevumi</t>
  </si>
  <si>
    <t>Pārskata perioda peļņa vai zaudejumi</t>
  </si>
  <si>
    <t>Izpildītājs                 tālr.</t>
  </si>
  <si>
    <t>J.Tukāne                         65424769,26809070</t>
  </si>
  <si>
    <t>dalībnieku 19.02 2020.g sapulcē prot.Nr.1-4/1 2.punkts</t>
  </si>
  <si>
    <t>______________________I.Aleksejevs</t>
  </si>
  <si>
    <t>kapitāla daļu turētāja pārstāvis,</t>
  </si>
  <si>
    <t>Daugavpils pilsētas domes izpilddirektors</t>
  </si>
  <si>
    <t>Budžeta plāns 2020.gadam</t>
  </si>
  <si>
    <t>2018.gada fakts</t>
  </si>
  <si>
    <t>2019.gads</t>
  </si>
  <si>
    <t>2020.gada plāns</t>
  </si>
  <si>
    <t>Jurista pakalpojumi</t>
  </si>
  <si>
    <t>Neizmantotu atvaļinājumu aplēšu korekcija</t>
  </si>
  <si>
    <t>Valdes loceklis   ________________________Nikolajs Ignatjevs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</si>
</sst>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4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8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Arial"/>
      <family val="2"/>
      <charset val="186"/>
    </font>
    <font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Arial"/>
      <family val="2"/>
      <charset val="204"/>
    </font>
    <font>
      <b/>
      <sz val="11"/>
      <name val="Arial"/>
      <family val="2"/>
      <charset val="186"/>
    </font>
    <font>
      <sz val="7"/>
      <name val="Arial"/>
      <family val="2"/>
      <charset val="186"/>
    </font>
    <font>
      <sz val="12"/>
      <name val="Arial Cyr"/>
      <charset val="204"/>
    </font>
    <font>
      <i/>
      <sz val="11"/>
      <name val="Times New Roman"/>
      <family val="1"/>
      <charset val="186"/>
    </font>
    <font>
      <b/>
      <sz val="11"/>
      <name val="Arial"/>
      <family val="2"/>
      <charset val="204"/>
    </font>
    <font>
      <sz val="14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7" fillId="0" borderId="0"/>
  </cellStyleXfs>
  <cellXfs count="80">
    <xf numFmtId="0" fontId="0" fillId="0" borderId="0" xfId="0"/>
    <xf numFmtId="0" fontId="0" fillId="0" borderId="0" xfId="0" applyFill="1" applyAlignment="1"/>
    <xf numFmtId="0" fontId="1" fillId="0" borderId="0" xfId="0" applyFont="1" applyFill="1" applyAlignment="1"/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6" fillId="0" borderId="3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vertical="center" wrapText="1"/>
    </xf>
    <xf numFmtId="0" fontId="7" fillId="0" borderId="7" xfId="0" applyFont="1" applyBorder="1" applyAlignment="1">
      <alignment wrapText="1"/>
    </xf>
    <xf numFmtId="0" fontId="8" fillId="0" borderId="10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vertical="center" wrapText="1"/>
    </xf>
    <xf numFmtId="0" fontId="10" fillId="0" borderId="11" xfId="0" applyFont="1" applyBorder="1"/>
    <xf numFmtId="0" fontId="1" fillId="0" borderId="12" xfId="0" applyFont="1" applyFill="1" applyBorder="1"/>
    <xf numFmtId="0" fontId="4" fillId="0" borderId="12" xfId="0" applyFont="1" applyFill="1" applyBorder="1" applyAlignment="1">
      <alignment wrapText="1"/>
    </xf>
    <xf numFmtId="0" fontId="9" fillId="0" borderId="10" xfId="0" applyFont="1" applyFill="1" applyBorder="1" applyAlignment="1">
      <alignment wrapText="1"/>
    </xf>
    <xf numFmtId="0" fontId="9" fillId="2" borderId="10" xfId="0" applyFont="1" applyFill="1" applyBorder="1" applyAlignment="1">
      <alignment wrapText="1"/>
    </xf>
    <xf numFmtId="0" fontId="10" fillId="0" borderId="13" xfId="0" applyFont="1" applyBorder="1"/>
    <xf numFmtId="0" fontId="5" fillId="0" borderId="12" xfId="0" applyFont="1" applyFill="1" applyBorder="1"/>
    <xf numFmtId="0" fontId="11" fillId="0" borderId="12" xfId="0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0" fontId="12" fillId="0" borderId="10" xfId="0" applyFont="1" applyFill="1" applyBorder="1" applyAlignment="1">
      <alignment wrapText="1"/>
    </xf>
    <xf numFmtId="0" fontId="13" fillId="2" borderId="10" xfId="0" applyFont="1" applyFill="1" applyBorder="1" applyAlignment="1">
      <alignment wrapText="1"/>
    </xf>
    <xf numFmtId="0" fontId="10" fillId="0" borderId="13" xfId="0" applyFont="1" applyFill="1" applyBorder="1"/>
    <xf numFmtId="164" fontId="9" fillId="0" borderId="10" xfId="0" applyNumberFormat="1" applyFont="1" applyFill="1" applyBorder="1" applyAlignment="1">
      <alignment wrapText="1"/>
    </xf>
    <xf numFmtId="164" fontId="9" fillId="2" borderId="10" xfId="0" applyNumberFormat="1" applyFont="1" applyFill="1" applyBorder="1" applyAlignment="1">
      <alignment wrapText="1"/>
    </xf>
    <xf numFmtId="164" fontId="8" fillId="0" borderId="10" xfId="0" applyNumberFormat="1" applyFont="1" applyFill="1" applyBorder="1" applyAlignment="1">
      <alignment wrapText="1"/>
    </xf>
    <xf numFmtId="164" fontId="8" fillId="2" borderId="10" xfId="0" applyNumberFormat="1" applyFont="1" applyFill="1" applyBorder="1" applyAlignment="1">
      <alignment wrapText="1"/>
    </xf>
    <xf numFmtId="0" fontId="14" fillId="0" borderId="12" xfId="1" applyFont="1" applyFill="1" applyBorder="1"/>
    <xf numFmtId="164" fontId="13" fillId="0" borderId="10" xfId="0" applyNumberFormat="1" applyFont="1" applyFill="1" applyBorder="1" applyAlignment="1">
      <alignment wrapText="1"/>
    </xf>
    <xf numFmtId="1" fontId="8" fillId="0" borderId="13" xfId="0" applyNumberFormat="1" applyFont="1" applyFill="1" applyBorder="1" applyAlignment="1">
      <alignment wrapText="1"/>
    </xf>
    <xf numFmtId="0" fontId="10" fillId="0" borderId="12" xfId="1" applyFont="1" applyFill="1" applyBorder="1"/>
    <xf numFmtId="0" fontId="15" fillId="0" borderId="12" xfId="1" applyFont="1" applyFill="1" applyBorder="1"/>
    <xf numFmtId="0" fontId="0" fillId="0" borderId="12" xfId="0" applyFill="1" applyBorder="1"/>
    <xf numFmtId="0" fontId="9" fillId="0" borderId="12" xfId="0" applyFont="1" applyFill="1" applyBorder="1" applyAlignment="1">
      <alignment wrapText="1"/>
    </xf>
    <xf numFmtId="0" fontId="8" fillId="0" borderId="12" xfId="0" applyFont="1" applyFill="1" applyBorder="1" applyAlignment="1">
      <alignment vertical="center" wrapText="1"/>
    </xf>
    <xf numFmtId="164" fontId="13" fillId="0" borderId="10" xfId="0" applyNumberFormat="1" applyFont="1" applyFill="1" applyBorder="1" applyAlignment="1">
      <alignment vertical="center" wrapText="1"/>
    </xf>
    <xf numFmtId="164" fontId="8" fillId="0" borderId="10" xfId="0" applyNumberFormat="1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16" fillId="0" borderId="13" xfId="0" applyFont="1" applyFill="1" applyBorder="1"/>
    <xf numFmtId="164" fontId="9" fillId="0" borderId="10" xfId="0" applyNumberFormat="1" applyFont="1" applyFill="1" applyBorder="1" applyAlignment="1">
      <alignment vertical="center" wrapText="1"/>
    </xf>
    <xf numFmtId="164" fontId="9" fillId="2" borderId="10" xfId="0" applyNumberFormat="1" applyFont="1" applyFill="1" applyBorder="1" applyAlignment="1">
      <alignment vertical="center" wrapText="1"/>
    </xf>
    <xf numFmtId="0" fontId="18" fillId="0" borderId="14" xfId="2" applyFont="1" applyFill="1" applyBorder="1"/>
    <xf numFmtId="164" fontId="8" fillId="2" borderId="10" xfId="0" applyNumberFormat="1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8" fillId="0" borderId="12" xfId="2" applyFont="1" applyFill="1" applyBorder="1" applyAlignment="1">
      <alignment horizontal="left"/>
    </xf>
    <xf numFmtId="0" fontId="8" fillId="0" borderId="15" xfId="2" applyFont="1" applyFill="1" applyBorder="1" applyAlignment="1">
      <alignment horizontal="left" wrapText="1"/>
    </xf>
    <xf numFmtId="0" fontId="8" fillId="0" borderId="8" xfId="2" applyFont="1" applyFill="1" applyBorder="1" applyAlignment="1">
      <alignment horizontal="left" wrapText="1"/>
    </xf>
    <xf numFmtId="164" fontId="13" fillId="2" borderId="10" xfId="0" applyNumberFormat="1" applyFont="1" applyFill="1" applyBorder="1" applyAlignment="1">
      <alignment wrapText="1"/>
    </xf>
    <xf numFmtId="0" fontId="19" fillId="0" borderId="12" xfId="1" applyFont="1" applyFill="1" applyBorder="1" applyAlignment="1">
      <alignment wrapText="1"/>
    </xf>
    <xf numFmtId="164" fontId="12" fillId="0" borderId="10" xfId="0" applyNumberFormat="1" applyFont="1" applyFill="1" applyBorder="1" applyAlignment="1">
      <alignment wrapText="1"/>
    </xf>
    <xf numFmtId="0" fontId="1" fillId="0" borderId="16" xfId="0" applyFont="1" applyFill="1" applyBorder="1"/>
    <xf numFmtId="0" fontId="8" fillId="0" borderId="16" xfId="0" applyFont="1" applyFill="1" applyBorder="1" applyAlignment="1">
      <alignment vertical="center" wrapText="1"/>
    </xf>
    <xf numFmtId="0" fontId="0" fillId="0" borderId="17" xfId="0" applyFill="1" applyBorder="1"/>
    <xf numFmtId="0" fontId="9" fillId="0" borderId="18" xfId="0" applyFont="1" applyFill="1" applyBorder="1" applyAlignment="1">
      <alignment wrapText="1"/>
    </xf>
    <xf numFmtId="164" fontId="9" fillId="0" borderId="19" xfId="0" applyNumberFormat="1" applyFont="1" applyFill="1" applyBorder="1" applyAlignment="1">
      <alignment wrapText="1"/>
    </xf>
    <xf numFmtId="164" fontId="9" fillId="2" borderId="19" xfId="0" applyNumberFormat="1" applyFont="1" applyFill="1" applyBorder="1" applyAlignment="1">
      <alignment wrapText="1"/>
    </xf>
    <xf numFmtId="0" fontId="10" fillId="0" borderId="20" xfId="0" applyFont="1" applyBorder="1"/>
    <xf numFmtId="0" fontId="0" fillId="0" borderId="0" xfId="0" applyBorder="1" applyAlignment="1"/>
    <xf numFmtId="164" fontId="0" fillId="0" borderId="0" xfId="0" applyNumberFormat="1" applyBorder="1" applyAlignment="1"/>
    <xf numFmtId="164" fontId="9" fillId="0" borderId="0" xfId="0" applyNumberFormat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164" fontId="20" fillId="0" borderId="0" xfId="0" applyNumberFormat="1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20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1" fontId="8" fillId="2" borderId="10" xfId="0" applyNumberFormat="1" applyFont="1" applyFill="1" applyBorder="1" applyAlignment="1">
      <alignment wrapText="1"/>
    </xf>
    <xf numFmtId="164" fontId="0" fillId="0" borderId="0" xfId="0" applyNumberFormat="1"/>
  </cellXfs>
  <cellStyles count="3">
    <cellStyle name="Normal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10\Jefrosinija_Tukane\atskaitesDOMEI\2020\Bud&#382;ets%202020-2(04.02)\Bud&#382;ets%202020-3(12.02.2020)\Bud&#382;ets%202020(4)\1%20PI%20%20budzeta%20pl&#257;ns%2020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.gada plāns"/>
      <sheetName val="2020.gada plāns pa ceturkšniem"/>
      <sheetName val="Pielikums Nr.2"/>
      <sheetName val="Pielikums Nr.3"/>
      <sheetName val="Pielikums Nr.4"/>
      <sheetName val="Pielikums Nr.5"/>
      <sheetName val="Pielikums Nr.6"/>
      <sheetName val="Pielikums Nr.7"/>
      <sheetName val="Pielikums Nr.8"/>
      <sheetName val="Pielikums Nr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9">
          <cell r="M39">
            <v>14234.609999999999</v>
          </cell>
          <cell r="O39">
            <v>212345.35140000001</v>
          </cell>
        </row>
        <row r="42">
          <cell r="O42">
            <v>50041.497717593331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workbookViewId="0">
      <selection sqref="A1:G110"/>
    </sheetView>
  </sheetViews>
  <sheetFormatPr defaultRowHeight="14.5" x14ac:dyDescent="0.35"/>
  <cols>
    <col min="1" max="1" width="5.6328125" customWidth="1"/>
    <col min="2" max="2" width="28.26953125" customWidth="1"/>
    <col min="4" max="4" width="10.54296875" customWidth="1"/>
  </cols>
  <sheetData>
    <row r="1" spans="1:7" x14ac:dyDescent="0.35">
      <c r="A1" s="1"/>
      <c r="B1" s="1"/>
      <c r="C1" s="2" t="s">
        <v>0</v>
      </c>
      <c r="D1" s="1"/>
      <c r="E1" s="1"/>
      <c r="F1" s="1"/>
      <c r="G1" s="3"/>
    </row>
    <row r="2" spans="1:7" x14ac:dyDescent="0.35">
      <c r="A2" s="1"/>
      <c r="B2" s="1"/>
      <c r="C2" s="2" t="s">
        <v>1</v>
      </c>
      <c r="D2" s="2"/>
      <c r="E2" s="2"/>
      <c r="F2" s="1"/>
      <c r="G2" s="3"/>
    </row>
    <row r="3" spans="1:7" x14ac:dyDescent="0.35">
      <c r="A3" s="1"/>
      <c r="B3" s="1"/>
      <c r="C3" s="2" t="s">
        <v>108</v>
      </c>
      <c r="D3" s="2"/>
      <c r="E3" s="2"/>
      <c r="F3" s="1"/>
      <c r="G3" s="1"/>
    </row>
    <row r="4" spans="1:7" x14ac:dyDescent="0.35">
      <c r="A4" s="1"/>
      <c r="B4" s="1"/>
      <c r="C4" s="2" t="s">
        <v>109</v>
      </c>
      <c r="D4" s="2"/>
      <c r="E4" s="2"/>
      <c r="F4" s="1"/>
      <c r="G4" s="1"/>
    </row>
    <row r="5" spans="1:7" x14ac:dyDescent="0.35">
      <c r="A5" s="1"/>
      <c r="B5" s="1"/>
      <c r="C5" s="2" t="s">
        <v>1</v>
      </c>
      <c r="D5" s="2"/>
      <c r="E5" s="2"/>
      <c r="F5" s="1"/>
      <c r="G5" s="3"/>
    </row>
    <row r="6" spans="1:7" x14ac:dyDescent="0.35">
      <c r="A6" s="4"/>
      <c r="B6" s="5"/>
      <c r="C6" s="77" t="s">
        <v>110</v>
      </c>
      <c r="D6" s="77"/>
      <c r="E6" s="77"/>
      <c r="F6" s="77"/>
      <c r="G6" s="77"/>
    </row>
    <row r="7" spans="1:7" x14ac:dyDescent="0.35">
      <c r="A7" s="4"/>
      <c r="B7" s="5"/>
      <c r="C7" s="77" t="s">
        <v>111</v>
      </c>
      <c r="D7" s="77"/>
      <c r="E7" s="77"/>
      <c r="F7" s="77"/>
      <c r="G7" s="77"/>
    </row>
    <row r="8" spans="1:7" ht="20" customHeight="1" x14ac:dyDescent="0.35">
      <c r="A8" s="68" t="s">
        <v>112</v>
      </c>
      <c r="B8" s="68"/>
      <c r="C8" s="68"/>
      <c r="D8" s="69" t="s">
        <v>2</v>
      </c>
      <c r="E8" s="69"/>
      <c r="F8" s="69"/>
    </row>
    <row r="9" spans="1:7" ht="20.5" customHeight="1" thickBot="1" x14ac:dyDescent="0.4">
      <c r="A9" s="6"/>
      <c r="B9" s="7"/>
      <c r="C9" s="7"/>
      <c r="D9" s="7"/>
      <c r="E9" s="70" t="s">
        <v>3</v>
      </c>
      <c r="F9" s="70"/>
      <c r="G9" s="8"/>
    </row>
    <row r="10" spans="1:7" ht="27" thickBot="1" x14ac:dyDescent="0.4">
      <c r="A10" s="71" t="s">
        <v>4</v>
      </c>
      <c r="B10" s="73" t="s">
        <v>5</v>
      </c>
      <c r="C10" s="9" t="s">
        <v>113</v>
      </c>
      <c r="D10" s="75" t="s">
        <v>114</v>
      </c>
      <c r="E10" s="76"/>
      <c r="F10" s="10" t="s">
        <v>115</v>
      </c>
      <c r="G10" s="11" t="s">
        <v>6</v>
      </c>
    </row>
    <row r="11" spans="1:7" ht="14.5" customHeight="1" x14ac:dyDescent="0.35">
      <c r="A11" s="72"/>
      <c r="B11" s="74"/>
      <c r="C11" s="12" t="s">
        <v>7</v>
      </c>
      <c r="D11" s="12" t="s">
        <v>8</v>
      </c>
      <c r="E11" s="12" t="s">
        <v>9</v>
      </c>
      <c r="F11" s="13"/>
      <c r="G11" s="14"/>
    </row>
    <row r="12" spans="1:7" ht="45.5" x14ac:dyDescent="0.35">
      <c r="A12" s="15" t="s">
        <v>10</v>
      </c>
      <c r="B12" s="16" t="s">
        <v>11</v>
      </c>
      <c r="C12" s="17"/>
      <c r="D12" s="17"/>
      <c r="E12" s="17"/>
      <c r="F12" s="18"/>
      <c r="G12" s="19"/>
    </row>
    <row r="13" spans="1:7" ht="15.5" x14ac:dyDescent="0.35">
      <c r="A13" s="20"/>
      <c r="B13" s="21" t="s">
        <v>12</v>
      </c>
      <c r="C13" s="17"/>
      <c r="D13" s="17"/>
      <c r="E13" s="17"/>
      <c r="F13" s="22"/>
      <c r="G13" s="19"/>
    </row>
    <row r="14" spans="1:7" ht="15.5" x14ac:dyDescent="0.35">
      <c r="A14" s="20"/>
      <c r="B14" s="21" t="s">
        <v>13</v>
      </c>
      <c r="C14" s="23">
        <v>49230</v>
      </c>
      <c r="D14" s="24">
        <v>49330</v>
      </c>
      <c r="E14" s="23">
        <v>49860</v>
      </c>
      <c r="F14" s="24">
        <v>49885</v>
      </c>
      <c r="G14" s="25">
        <v>1</v>
      </c>
    </row>
    <row r="15" spans="1:7" ht="15.5" x14ac:dyDescent="0.35">
      <c r="A15" s="20"/>
      <c r="B15" s="21" t="s">
        <v>14</v>
      </c>
      <c r="C15" s="17">
        <v>31082</v>
      </c>
      <c r="D15" s="22">
        <v>31130</v>
      </c>
      <c r="E15" s="17">
        <v>31035</v>
      </c>
      <c r="F15" s="22">
        <v>31050</v>
      </c>
      <c r="G15" s="25">
        <v>1</v>
      </c>
    </row>
    <row r="16" spans="1:7" ht="15.5" x14ac:dyDescent="0.35">
      <c r="A16" s="20"/>
      <c r="B16" s="21" t="s">
        <v>15</v>
      </c>
      <c r="C16" s="17">
        <v>5670</v>
      </c>
      <c r="D16" s="22">
        <v>5700</v>
      </c>
      <c r="E16" s="17">
        <v>5468</v>
      </c>
      <c r="F16" s="22">
        <v>5604</v>
      </c>
      <c r="G16" s="25"/>
    </row>
    <row r="17" spans="1:7" ht="30.5" x14ac:dyDescent="0.35">
      <c r="A17" s="15" t="s">
        <v>16</v>
      </c>
      <c r="B17" s="16" t="s">
        <v>17</v>
      </c>
      <c r="C17" s="26">
        <f>C18+C28+C32</f>
        <v>1056.8340000000001</v>
      </c>
      <c r="D17" s="27">
        <f>D18+D28+D32</f>
        <v>1127.8919999999998</v>
      </c>
      <c r="E17" s="27">
        <f>E18+E28+E32</f>
        <v>1052.2150000000001</v>
      </c>
      <c r="F17" s="27">
        <f>F18+F28+F32</f>
        <v>1104.9639999999999</v>
      </c>
      <c r="G17" s="25"/>
    </row>
    <row r="18" spans="1:7" ht="31" x14ac:dyDescent="0.35">
      <c r="A18" s="20"/>
      <c r="B18" s="21" t="s">
        <v>18</v>
      </c>
      <c r="C18" s="28">
        <f>C19+C20+C21+C25+C26+C27</f>
        <v>1036.894</v>
      </c>
      <c r="D18" s="29">
        <f>D19+D20+D21+D25+D26+D27</f>
        <v>1115.3919999999998</v>
      </c>
      <c r="E18" s="28">
        <f>E19+E20+E21+E25+E26+E27</f>
        <v>1033.5500000000002</v>
      </c>
      <c r="F18" s="28">
        <f>F19+F20+F21+F25+F26+F27</f>
        <v>1096.364</v>
      </c>
      <c r="G18" s="25"/>
    </row>
    <row r="19" spans="1:7" x14ac:dyDescent="0.35">
      <c r="A19" s="20"/>
      <c r="B19" s="30" t="s">
        <v>19</v>
      </c>
      <c r="C19" s="31">
        <v>175.57599999999999</v>
      </c>
      <c r="D19" s="29">
        <v>177.42699999999999</v>
      </c>
      <c r="E19" s="31">
        <v>177.71</v>
      </c>
      <c r="F19" s="29">
        <v>177.95599999999999</v>
      </c>
      <c r="G19" s="25">
        <v>1</v>
      </c>
    </row>
    <row r="20" spans="1:7" x14ac:dyDescent="0.35">
      <c r="A20" s="20"/>
      <c r="B20" s="30" t="s">
        <v>20</v>
      </c>
      <c r="C20" s="28">
        <v>25.681999999999999</v>
      </c>
      <c r="D20" s="29">
        <v>26.579000000000001</v>
      </c>
      <c r="E20" s="28">
        <v>26.187999999999999</v>
      </c>
      <c r="F20" s="29">
        <v>25.847000000000001</v>
      </c>
      <c r="G20" s="25">
        <v>2</v>
      </c>
    </row>
    <row r="21" spans="1:7" x14ac:dyDescent="0.35">
      <c r="A21" s="20"/>
      <c r="B21" s="30" t="s">
        <v>21</v>
      </c>
      <c r="C21" s="26">
        <f>C22+C23+C24</f>
        <v>778.96299999999997</v>
      </c>
      <c r="D21" s="27">
        <f>D22+D23+D24</f>
        <v>860.4849999999999</v>
      </c>
      <c r="E21" s="27">
        <f>E22+E23+E24</f>
        <v>780.56799999999998</v>
      </c>
      <c r="F21" s="27">
        <f>F22+F23+F24</f>
        <v>840.39300000000003</v>
      </c>
      <c r="G21" s="25"/>
    </row>
    <row r="22" spans="1:7" x14ac:dyDescent="0.35">
      <c r="A22" s="20"/>
      <c r="B22" s="30" t="s">
        <v>22</v>
      </c>
      <c r="C22" s="28">
        <f>254.361+154.269</f>
        <v>408.63</v>
      </c>
      <c r="D22" s="29">
        <v>412.71699999999998</v>
      </c>
      <c r="E22" s="28">
        <v>394.05</v>
      </c>
      <c r="F22" s="29">
        <v>403.49700000000001</v>
      </c>
      <c r="G22" s="32">
        <v>3</v>
      </c>
    </row>
    <row r="23" spans="1:7" x14ac:dyDescent="0.35">
      <c r="A23" s="20"/>
      <c r="B23" s="30" t="s">
        <v>23</v>
      </c>
      <c r="C23" s="28">
        <v>249.43700000000001</v>
      </c>
      <c r="D23" s="29">
        <v>324.26799999999997</v>
      </c>
      <c r="E23" s="28">
        <v>277.08800000000002</v>
      </c>
      <c r="F23" s="29">
        <v>323.15300000000002</v>
      </c>
      <c r="G23" s="32">
        <v>4</v>
      </c>
    </row>
    <row r="24" spans="1:7" x14ac:dyDescent="0.35">
      <c r="A24" s="20"/>
      <c r="B24" s="30" t="s">
        <v>24</v>
      </c>
      <c r="C24" s="28">
        <v>120.896</v>
      </c>
      <c r="D24" s="29">
        <v>123.5</v>
      </c>
      <c r="E24" s="28">
        <v>109.43</v>
      </c>
      <c r="F24" s="29">
        <v>113.74299999999999</v>
      </c>
      <c r="G24" s="25">
        <v>5</v>
      </c>
    </row>
    <row r="25" spans="1:7" x14ac:dyDescent="0.35">
      <c r="A25" s="20"/>
      <c r="B25" s="30" t="s">
        <v>25</v>
      </c>
      <c r="C25" s="28">
        <v>47.682000000000002</v>
      </c>
      <c r="D25" s="29">
        <v>42.536999999999999</v>
      </c>
      <c r="E25" s="28">
        <v>41.939</v>
      </c>
      <c r="F25" s="29">
        <v>44.037999999999997</v>
      </c>
      <c r="G25" s="25">
        <v>6</v>
      </c>
    </row>
    <row r="26" spans="1:7" x14ac:dyDescent="0.35">
      <c r="A26" s="20"/>
      <c r="B26" s="33" t="s">
        <v>26</v>
      </c>
      <c r="C26" s="28">
        <v>5.8079999999999998</v>
      </c>
      <c r="D26" s="29">
        <v>5.8019999999999996</v>
      </c>
      <c r="E26" s="28">
        <v>5.9569999999999999</v>
      </c>
      <c r="F26" s="29">
        <v>6.89</v>
      </c>
      <c r="G26" s="25">
        <v>7</v>
      </c>
    </row>
    <row r="27" spans="1:7" x14ac:dyDescent="0.35">
      <c r="A27" s="20"/>
      <c r="B27" s="33" t="s">
        <v>27</v>
      </c>
      <c r="C27" s="31">
        <f>1.165+2.018</f>
        <v>3.1829999999999998</v>
      </c>
      <c r="D27" s="29">
        <v>2.5619999999999998</v>
      </c>
      <c r="E27" s="31">
        <v>1.1879999999999999</v>
      </c>
      <c r="F27" s="29">
        <f>1.24</f>
        <v>1.24</v>
      </c>
      <c r="G27" s="25">
        <v>8</v>
      </c>
    </row>
    <row r="28" spans="1:7" x14ac:dyDescent="0.35">
      <c r="A28" s="20"/>
      <c r="B28" s="34" t="s">
        <v>28</v>
      </c>
      <c r="C28" s="28">
        <f>C29+C30+C31</f>
        <v>19.940000000000001</v>
      </c>
      <c r="D28" s="28">
        <f t="shared" ref="D28:F28" si="0">D29+D30+D31</f>
        <v>12.5</v>
      </c>
      <c r="E28" s="28">
        <f t="shared" si="0"/>
        <v>18.664999999999999</v>
      </c>
      <c r="F28" s="28">
        <f t="shared" si="0"/>
        <v>8.6</v>
      </c>
      <c r="G28" s="78"/>
    </row>
    <row r="29" spans="1:7" x14ac:dyDescent="0.35">
      <c r="A29" s="20"/>
      <c r="B29" s="33" t="s">
        <v>29</v>
      </c>
      <c r="C29" s="28"/>
      <c r="D29" s="29"/>
      <c r="E29" s="28"/>
      <c r="F29" s="29"/>
      <c r="G29" s="25"/>
    </row>
    <row r="30" spans="1:7" x14ac:dyDescent="0.35">
      <c r="A30" s="20"/>
      <c r="B30" s="33" t="s">
        <v>30</v>
      </c>
      <c r="C30" s="28">
        <v>19.719000000000001</v>
      </c>
      <c r="D30" s="29">
        <v>12.5</v>
      </c>
      <c r="E30" s="28">
        <v>14.454000000000001</v>
      </c>
      <c r="F30" s="29">
        <v>8.6</v>
      </c>
      <c r="G30" s="25"/>
    </row>
    <row r="31" spans="1:7" x14ac:dyDescent="0.35">
      <c r="A31" s="20"/>
      <c r="B31" s="33" t="s">
        <v>31</v>
      </c>
      <c r="C31" s="28">
        <v>0.221</v>
      </c>
      <c r="D31" s="29">
        <v>0</v>
      </c>
      <c r="E31" s="28">
        <v>4.2110000000000003</v>
      </c>
      <c r="F31" s="29">
        <v>0</v>
      </c>
      <c r="G31" s="25"/>
    </row>
    <row r="32" spans="1:7" x14ac:dyDescent="0.35">
      <c r="A32" s="35"/>
      <c r="B32" s="33" t="s">
        <v>32</v>
      </c>
      <c r="C32" s="28">
        <v>0</v>
      </c>
      <c r="D32" s="29">
        <v>0</v>
      </c>
      <c r="E32" s="28">
        <v>0</v>
      </c>
      <c r="F32" s="29">
        <v>0</v>
      </c>
      <c r="G32" s="25"/>
    </row>
    <row r="33" spans="1:7" ht="28.5" x14ac:dyDescent="0.35">
      <c r="A33" s="15" t="s">
        <v>33</v>
      </c>
      <c r="B33" s="36" t="s">
        <v>34</v>
      </c>
      <c r="C33" s="26">
        <f>C34+C40+C56+C64+C74+C79+C86+C89+C92+C93+C96+C102+C91+C90</f>
        <v>1032.2360000000001</v>
      </c>
      <c r="D33" s="27">
        <f>D34+D40+D56+D64+D74+D79+D86+D89+D90+D93+D96+D102+D91</f>
        <v>1116.6583313021399</v>
      </c>
      <c r="E33" s="26">
        <f>E34+E40+E56+E64+E74+E79+E86+E89+E90+E92+E93+E96+E102+E91</f>
        <v>1039.5889999999999</v>
      </c>
      <c r="F33" s="27">
        <f>F34+F40+F56+F64+F74+F79+F86+F89+F90+F93+F96+F102+F91</f>
        <v>1103.4098491175932</v>
      </c>
      <c r="G33" s="25"/>
    </row>
    <row r="34" spans="1:7" ht="28.5" x14ac:dyDescent="0.35">
      <c r="A34" s="15"/>
      <c r="B34" s="36" t="s">
        <v>35</v>
      </c>
      <c r="C34" s="26">
        <f>SUM(C35:C39)-C36</f>
        <v>222.92699999999996</v>
      </c>
      <c r="D34" s="27">
        <v>255.57133130213998</v>
      </c>
      <c r="E34" s="26">
        <f>SUM(E35:E39)-E36</f>
        <v>239.43899999999999</v>
      </c>
      <c r="F34" s="27">
        <f>SUM(F35:F39)-F36</f>
        <v>267.01684911759338</v>
      </c>
      <c r="G34" s="25"/>
    </row>
    <row r="35" spans="1:7" x14ac:dyDescent="0.35">
      <c r="A35" s="35"/>
      <c r="B35" s="37" t="s">
        <v>36</v>
      </c>
      <c r="C35" s="38">
        <v>177.93899999999999</v>
      </c>
      <c r="D35" s="27">
        <v>202.99866459999998</v>
      </c>
      <c r="E35" s="38">
        <v>190.97900000000001</v>
      </c>
      <c r="F35" s="27">
        <f>'[1]Pielikums Nr.8'!O39/1000</f>
        <v>212.34535140000003</v>
      </c>
      <c r="G35" s="25"/>
    </row>
    <row r="36" spans="1:7" ht="28" x14ac:dyDescent="0.35">
      <c r="A36" s="35"/>
      <c r="B36" s="37" t="s">
        <v>37</v>
      </c>
      <c r="C36" s="39">
        <v>10.516999999999999</v>
      </c>
      <c r="D36" s="27">
        <v>14.470548000000003</v>
      </c>
      <c r="E36" s="39">
        <v>10.311999999999999</v>
      </c>
      <c r="F36" s="27">
        <f>'[1]Pielikums Nr.8'!M39/1000</f>
        <v>14.234609999999998</v>
      </c>
      <c r="G36" s="25"/>
    </row>
    <row r="37" spans="1:7" ht="42" x14ac:dyDescent="0.35">
      <c r="A37" s="35"/>
      <c r="B37" s="37" t="s">
        <v>38</v>
      </c>
      <c r="C37" s="39">
        <f>41.783</f>
        <v>41.783000000000001</v>
      </c>
      <c r="D37" s="27">
        <v>47.942666702140002</v>
      </c>
      <c r="E37" s="39">
        <v>44.945</v>
      </c>
      <c r="F37" s="27">
        <f>'[1]Pielikums Nr.8'!O42/1000</f>
        <v>50.04149771759333</v>
      </c>
      <c r="G37" s="25"/>
    </row>
    <row r="38" spans="1:7" ht="42" x14ac:dyDescent="0.35">
      <c r="A38" s="35"/>
      <c r="B38" s="37" t="s">
        <v>39</v>
      </c>
      <c r="C38" s="39">
        <v>3.0710000000000002</v>
      </c>
      <c r="D38" s="27">
        <v>4.5</v>
      </c>
      <c r="E38" s="39">
        <v>3.38</v>
      </c>
      <c r="F38" s="27">
        <v>4.5</v>
      </c>
      <c r="G38" s="25"/>
    </row>
    <row r="39" spans="1:7" x14ac:dyDescent="0.35">
      <c r="A39" s="35"/>
      <c r="B39" s="37" t="s">
        <v>40</v>
      </c>
      <c r="C39" s="39">
        <v>0.13400000000000001</v>
      </c>
      <c r="D39" s="27">
        <v>0.13</v>
      </c>
      <c r="E39" s="39">
        <v>0.13500000000000001</v>
      </c>
      <c r="F39" s="27">
        <v>0.13</v>
      </c>
      <c r="G39" s="25"/>
    </row>
    <row r="40" spans="1:7" x14ac:dyDescent="0.35">
      <c r="A40" s="35"/>
      <c r="B40" s="40" t="s">
        <v>41</v>
      </c>
      <c r="C40" s="26">
        <f>SUM(C41:C55)</f>
        <v>653.84899999999993</v>
      </c>
      <c r="D40" s="27">
        <f>SUM(D41:D55)</f>
        <v>728.12800000000004</v>
      </c>
      <c r="E40" s="26">
        <f>SUM(E41:E55)</f>
        <v>662.51</v>
      </c>
      <c r="F40" s="27">
        <f>SUM(F41:F55)</f>
        <v>703.09699999999987</v>
      </c>
      <c r="G40" s="25"/>
    </row>
    <row r="41" spans="1:7" x14ac:dyDescent="0.35">
      <c r="A41" s="35"/>
      <c r="B41" s="37" t="s">
        <v>42</v>
      </c>
      <c r="C41" s="39">
        <v>27.314</v>
      </c>
      <c r="D41" s="27">
        <v>30.623999999999999</v>
      </c>
      <c r="E41" s="39">
        <v>26.82</v>
      </c>
      <c r="F41" s="27">
        <v>24.645</v>
      </c>
      <c r="G41" s="25">
        <v>9</v>
      </c>
    </row>
    <row r="42" spans="1:7" ht="28" x14ac:dyDescent="0.35">
      <c r="A42" s="35"/>
      <c r="B42" s="37" t="s">
        <v>43</v>
      </c>
      <c r="C42" s="39">
        <v>105.755</v>
      </c>
      <c r="D42" s="27">
        <v>109.956</v>
      </c>
      <c r="E42" s="39">
        <v>105.465</v>
      </c>
      <c r="F42" s="27">
        <v>105.208</v>
      </c>
      <c r="G42" s="25">
        <v>10</v>
      </c>
    </row>
    <row r="43" spans="1:7" x14ac:dyDescent="0.35">
      <c r="A43" s="35"/>
      <c r="B43" s="37" t="s">
        <v>44</v>
      </c>
      <c r="C43" s="26">
        <f>243.165+99.441+163.901</f>
        <v>506.50700000000001</v>
      </c>
      <c r="D43" s="27">
        <f>314.651+259.234</f>
        <v>573.88499999999999</v>
      </c>
      <c r="E43" s="26">
        <v>516.90099999999995</v>
      </c>
      <c r="F43" s="27">
        <v>550.77700000000004</v>
      </c>
      <c r="G43" s="41" t="s">
        <v>45</v>
      </c>
    </row>
    <row r="44" spans="1:7" ht="28" x14ac:dyDescent="0.35">
      <c r="A44" s="35"/>
      <c r="B44" s="37" t="s">
        <v>46</v>
      </c>
      <c r="C44" s="38">
        <v>2.0910000000000002</v>
      </c>
      <c r="D44" s="27">
        <v>2.1040000000000001</v>
      </c>
      <c r="E44" s="38">
        <v>1.9359999999999999</v>
      </c>
      <c r="F44" s="27">
        <v>2.2749999999999999</v>
      </c>
      <c r="G44" s="25">
        <v>15</v>
      </c>
    </row>
    <row r="45" spans="1:7" x14ac:dyDescent="0.35">
      <c r="A45" s="35"/>
      <c r="B45" s="37" t="s">
        <v>47</v>
      </c>
      <c r="C45" s="39">
        <v>1.0740000000000001</v>
      </c>
      <c r="D45" s="27">
        <v>1.0880000000000001</v>
      </c>
      <c r="E45" s="39">
        <v>1.232</v>
      </c>
      <c r="F45" s="27">
        <v>2.2519999999999998</v>
      </c>
      <c r="G45" s="25">
        <v>16</v>
      </c>
    </row>
    <row r="46" spans="1:7" x14ac:dyDescent="0.35">
      <c r="A46" s="35"/>
      <c r="B46" s="37" t="s">
        <v>116</v>
      </c>
      <c r="C46" s="39"/>
      <c r="D46" s="27"/>
      <c r="E46" s="39"/>
      <c r="F46" s="27">
        <v>6</v>
      </c>
      <c r="G46" s="25"/>
    </row>
    <row r="47" spans="1:7" x14ac:dyDescent="0.35">
      <c r="A47" s="35"/>
      <c r="B47" s="37" t="s">
        <v>48</v>
      </c>
      <c r="C47" s="39">
        <v>2.593</v>
      </c>
      <c r="D47" s="29">
        <v>2.6</v>
      </c>
      <c r="E47" s="39">
        <v>2.6379999999999999</v>
      </c>
      <c r="F47" s="29">
        <v>2.9</v>
      </c>
      <c r="G47" s="25"/>
    </row>
    <row r="48" spans="1:7" x14ac:dyDescent="0.35">
      <c r="A48" s="35"/>
      <c r="B48" s="37" t="s">
        <v>49</v>
      </c>
      <c r="C48" s="39">
        <v>0.18099999999999999</v>
      </c>
      <c r="D48" s="29">
        <v>0.2</v>
      </c>
      <c r="E48" s="39">
        <v>2.4E-2</v>
      </c>
      <c r="F48" s="29">
        <v>0.05</v>
      </c>
      <c r="G48" s="25">
        <v>17</v>
      </c>
    </row>
    <row r="49" spans="1:7" x14ac:dyDescent="0.35">
      <c r="A49" s="35"/>
      <c r="B49" s="37" t="s">
        <v>50</v>
      </c>
      <c r="C49" s="39">
        <v>0.61099999999999999</v>
      </c>
      <c r="D49" s="29">
        <v>0.73599999999999999</v>
      </c>
      <c r="E49" s="39">
        <v>0.92400000000000004</v>
      </c>
      <c r="F49" s="29">
        <f>1.037+0.155</f>
        <v>1.1919999999999999</v>
      </c>
      <c r="G49" s="25">
        <v>18</v>
      </c>
    </row>
    <row r="50" spans="1:7" ht="42" x14ac:dyDescent="0.35">
      <c r="A50" s="35"/>
      <c r="B50" s="37" t="s">
        <v>51</v>
      </c>
      <c r="C50" s="39">
        <v>0.51600000000000001</v>
      </c>
      <c r="D50" s="29">
        <v>0.625</v>
      </c>
      <c r="E50" s="39">
        <v>0.59199999999999997</v>
      </c>
      <c r="F50" s="29">
        <v>0.52200000000000002</v>
      </c>
      <c r="G50" s="25">
        <v>19</v>
      </c>
    </row>
    <row r="51" spans="1:7" x14ac:dyDescent="0.35">
      <c r="A51" s="35"/>
      <c r="B51" s="37" t="s">
        <v>52</v>
      </c>
      <c r="C51" s="39">
        <v>4.3</v>
      </c>
      <c r="D51" s="29">
        <v>3.944</v>
      </c>
      <c r="E51" s="39">
        <v>3.6240000000000001</v>
      </c>
      <c r="F51" s="29">
        <v>3.7890000000000001</v>
      </c>
      <c r="G51" s="25">
        <v>29</v>
      </c>
    </row>
    <row r="52" spans="1:7" x14ac:dyDescent="0.35">
      <c r="A52" s="35"/>
      <c r="B52" s="37" t="s">
        <v>53</v>
      </c>
      <c r="C52" s="39">
        <v>0.77200000000000002</v>
      </c>
      <c r="D52" s="29">
        <v>0.8</v>
      </c>
      <c r="E52" s="39">
        <v>0.61499999999999999</v>
      </c>
      <c r="F52" s="29">
        <v>0.67500000000000004</v>
      </c>
      <c r="G52" s="25"/>
    </row>
    <row r="53" spans="1:7" ht="42" x14ac:dyDescent="0.35">
      <c r="A53" s="35"/>
      <c r="B53" s="37" t="s">
        <v>54</v>
      </c>
      <c r="C53" s="39">
        <v>1.028</v>
      </c>
      <c r="D53" s="29">
        <v>0.34100000000000003</v>
      </c>
      <c r="E53" s="39">
        <v>0.60299999999999998</v>
      </c>
      <c r="F53" s="29">
        <v>1.5740000000000001</v>
      </c>
      <c r="G53" s="25">
        <v>20</v>
      </c>
    </row>
    <row r="54" spans="1:7" ht="42" x14ac:dyDescent="0.35">
      <c r="A54" s="35"/>
      <c r="B54" s="37" t="s">
        <v>55</v>
      </c>
      <c r="C54" s="39">
        <v>0.433</v>
      </c>
      <c r="D54" s="29">
        <v>0.45500000000000002</v>
      </c>
      <c r="E54" s="39">
        <v>0.48899999999999999</v>
      </c>
      <c r="F54" s="29">
        <v>0.46800000000000003</v>
      </c>
      <c r="G54" s="25">
        <v>21</v>
      </c>
    </row>
    <row r="55" spans="1:7" x14ac:dyDescent="0.35">
      <c r="A55" s="35"/>
      <c r="B55" s="37" t="s">
        <v>56</v>
      </c>
      <c r="C55" s="39">
        <v>0.67400000000000004</v>
      </c>
      <c r="D55" s="29">
        <v>0.77</v>
      </c>
      <c r="E55" s="39">
        <v>0.64700000000000002</v>
      </c>
      <c r="F55" s="29">
        <v>0.77</v>
      </c>
      <c r="G55" s="25">
        <v>22</v>
      </c>
    </row>
    <row r="56" spans="1:7" ht="28" x14ac:dyDescent="0.35">
      <c r="A56" s="35"/>
      <c r="B56" s="40" t="s">
        <v>57</v>
      </c>
      <c r="C56" s="42">
        <f>C57+C60+C61+C62+C63</f>
        <v>43.118000000000002</v>
      </c>
      <c r="D56" s="43">
        <f>D57+D60+D61+D62+D63</f>
        <v>27.314999999999998</v>
      </c>
      <c r="E56" s="42">
        <f>E57+E60+E61+E62+E63</f>
        <v>26.369999999999997</v>
      </c>
      <c r="F56" s="43">
        <f>F57+F60+F61+F62+F63</f>
        <v>27.009</v>
      </c>
      <c r="G56" s="42"/>
    </row>
    <row r="57" spans="1:7" x14ac:dyDescent="0.35">
      <c r="A57" s="35"/>
      <c r="B57" s="44" t="s">
        <v>58</v>
      </c>
      <c r="C57" s="39">
        <f>C58+C59</f>
        <v>14.158999999999999</v>
      </c>
      <c r="D57" s="45">
        <f>D58+D59</f>
        <v>15.7</v>
      </c>
      <c r="E57" s="39">
        <f>E58+E59</f>
        <v>12.581999999999999</v>
      </c>
      <c r="F57" s="45">
        <f>F58+F59</f>
        <v>12.45</v>
      </c>
      <c r="G57" s="25"/>
    </row>
    <row r="58" spans="1:7" x14ac:dyDescent="0.35">
      <c r="A58" s="35"/>
      <c r="B58" s="37" t="s">
        <v>59</v>
      </c>
      <c r="C58" s="39">
        <v>4.26</v>
      </c>
      <c r="D58" s="29">
        <v>5.3</v>
      </c>
      <c r="E58" s="39">
        <v>2.35</v>
      </c>
      <c r="F58" s="29">
        <v>2.2000000000000002</v>
      </c>
      <c r="G58" s="25"/>
    </row>
    <row r="59" spans="1:7" x14ac:dyDescent="0.35">
      <c r="A59" s="35"/>
      <c r="B59" s="37" t="s">
        <v>60</v>
      </c>
      <c r="C59" s="39">
        <v>9.8989999999999991</v>
      </c>
      <c r="D59" s="29">
        <v>10.4</v>
      </c>
      <c r="E59" s="39">
        <v>10.231999999999999</v>
      </c>
      <c r="F59" s="29">
        <v>10.25</v>
      </c>
      <c r="G59" s="25"/>
    </row>
    <row r="60" spans="1:7" x14ac:dyDescent="0.35">
      <c r="A60" s="35"/>
      <c r="B60" s="46" t="s">
        <v>61</v>
      </c>
      <c r="C60" s="38">
        <v>6.218</v>
      </c>
      <c r="D60" s="29">
        <v>5.82</v>
      </c>
      <c r="E60" s="38">
        <v>5.952</v>
      </c>
      <c r="F60" s="29">
        <v>6.0640000000000001</v>
      </c>
      <c r="G60" s="25"/>
    </row>
    <row r="61" spans="1:7" x14ac:dyDescent="0.35">
      <c r="A61" s="35"/>
      <c r="B61" s="46" t="s">
        <v>62</v>
      </c>
      <c r="C61" s="39">
        <v>17.201000000000001</v>
      </c>
      <c r="D61" s="29">
        <v>0.69499999999999995</v>
      </c>
      <c r="E61" s="39">
        <v>2.431</v>
      </c>
      <c r="F61" s="28">
        <v>2.395</v>
      </c>
      <c r="G61" s="25"/>
    </row>
    <row r="62" spans="1:7" x14ac:dyDescent="0.35">
      <c r="A62" s="35"/>
      <c r="B62" s="46" t="s">
        <v>63</v>
      </c>
      <c r="C62" s="39">
        <v>4.4749999999999996</v>
      </c>
      <c r="D62" s="29">
        <v>4.5999999999999996</v>
      </c>
      <c r="E62" s="39">
        <v>4.5570000000000004</v>
      </c>
      <c r="F62" s="29">
        <v>5.5</v>
      </c>
      <c r="G62" s="25"/>
    </row>
    <row r="63" spans="1:7" x14ac:dyDescent="0.35">
      <c r="A63" s="35"/>
      <c r="B63" s="46" t="s">
        <v>64</v>
      </c>
      <c r="C63" s="38">
        <v>1.0649999999999999</v>
      </c>
      <c r="D63" s="29">
        <v>0.5</v>
      </c>
      <c r="E63" s="38">
        <v>0.84799999999999998</v>
      </c>
      <c r="F63" s="29">
        <v>0.6</v>
      </c>
      <c r="G63" s="25"/>
    </row>
    <row r="64" spans="1:7" ht="28" x14ac:dyDescent="0.35">
      <c r="A64" s="35"/>
      <c r="B64" s="40" t="s">
        <v>65</v>
      </c>
      <c r="C64" s="26">
        <f>SUM(C65:C73)</f>
        <v>9.3190000000000026</v>
      </c>
      <c r="D64" s="27">
        <f>SUM(D65:D73)</f>
        <v>8.9670000000000005</v>
      </c>
      <c r="E64" s="26">
        <f>SUM(E65:E73)</f>
        <v>5.1359999999999992</v>
      </c>
      <c r="F64" s="27">
        <f>SUM(F65:F73)</f>
        <v>5.4669999999999996</v>
      </c>
      <c r="G64" s="25"/>
    </row>
    <row r="65" spans="1:7" x14ac:dyDescent="0.35">
      <c r="A65" s="35"/>
      <c r="B65" s="37" t="s">
        <v>66</v>
      </c>
      <c r="C65" s="39">
        <v>0.61199999999999999</v>
      </c>
      <c r="D65" s="29">
        <v>0.5</v>
      </c>
      <c r="E65" s="39">
        <v>0.11899999999999999</v>
      </c>
      <c r="F65" s="29">
        <v>0.3</v>
      </c>
      <c r="G65" s="25"/>
    </row>
    <row r="66" spans="1:7" ht="28" x14ac:dyDescent="0.35">
      <c r="A66" s="35"/>
      <c r="B66" s="37" t="s">
        <v>67</v>
      </c>
      <c r="C66" s="39">
        <v>1.5</v>
      </c>
      <c r="D66" s="29">
        <v>1.5</v>
      </c>
      <c r="E66" s="39">
        <v>1.49</v>
      </c>
      <c r="F66" s="29">
        <v>1.5</v>
      </c>
      <c r="G66" s="25"/>
    </row>
    <row r="67" spans="1:7" x14ac:dyDescent="0.35">
      <c r="A67" s="35"/>
      <c r="B67" s="37" t="s">
        <v>68</v>
      </c>
      <c r="C67" s="39">
        <v>2.556</v>
      </c>
      <c r="D67" s="29">
        <v>2.5</v>
      </c>
      <c r="E67" s="39">
        <v>1.508</v>
      </c>
      <c r="F67" s="29">
        <v>1.8</v>
      </c>
      <c r="G67" s="25"/>
    </row>
    <row r="68" spans="1:7" x14ac:dyDescent="0.35">
      <c r="A68" s="35"/>
      <c r="B68" s="37" t="s">
        <v>69</v>
      </c>
      <c r="C68" s="39">
        <v>3.7709999999999999</v>
      </c>
      <c r="D68" s="29">
        <v>3.5</v>
      </c>
      <c r="E68" s="39">
        <v>1.105</v>
      </c>
      <c r="F68" s="29">
        <v>1.2</v>
      </c>
      <c r="G68" s="25"/>
    </row>
    <row r="69" spans="1:7" x14ac:dyDescent="0.35">
      <c r="A69" s="35"/>
      <c r="B69" s="37" t="s">
        <v>70</v>
      </c>
      <c r="C69" s="39">
        <v>0.73899999999999999</v>
      </c>
      <c r="D69" s="29">
        <v>0.75</v>
      </c>
      <c r="E69" s="39">
        <v>0.82</v>
      </c>
      <c r="F69" s="29">
        <v>0.45</v>
      </c>
      <c r="G69" s="25">
        <v>23</v>
      </c>
    </row>
    <row r="70" spans="1:7" x14ac:dyDescent="0.35">
      <c r="A70" s="35"/>
      <c r="B70" s="37" t="s">
        <v>71</v>
      </c>
      <c r="C70" s="39">
        <v>7.2999999999999995E-2</v>
      </c>
      <c r="D70" s="29">
        <v>6.7000000000000004E-2</v>
      </c>
      <c r="E70" s="39">
        <v>1.2999999999999999E-2</v>
      </c>
      <c r="F70" s="29">
        <v>6.7000000000000004E-2</v>
      </c>
      <c r="G70" s="25">
        <v>24</v>
      </c>
    </row>
    <row r="71" spans="1:7" x14ac:dyDescent="0.35">
      <c r="A71" s="35"/>
      <c r="B71" s="40" t="s">
        <v>72</v>
      </c>
      <c r="C71" s="39">
        <f>0.02+0.011</f>
        <v>3.1E-2</v>
      </c>
      <c r="D71" s="29">
        <v>0.05</v>
      </c>
      <c r="E71" s="39">
        <v>6.3E-2</v>
      </c>
      <c r="F71" s="29">
        <v>0.05</v>
      </c>
      <c r="G71" s="25"/>
    </row>
    <row r="72" spans="1:7" ht="28" x14ac:dyDescent="0.35">
      <c r="A72" s="35"/>
      <c r="B72" s="40" t="s">
        <v>73</v>
      </c>
      <c r="C72" s="39">
        <v>3.6999999999999998E-2</v>
      </c>
      <c r="D72" s="29">
        <v>0.1</v>
      </c>
      <c r="E72" s="39">
        <v>1.7999999999999999E-2</v>
      </c>
      <c r="F72" s="29">
        <v>0.1</v>
      </c>
      <c r="G72" s="25"/>
    </row>
    <row r="73" spans="1:7" x14ac:dyDescent="0.35">
      <c r="A73" s="35"/>
      <c r="B73" s="40"/>
      <c r="C73" s="39"/>
      <c r="D73" s="29"/>
      <c r="E73" s="39"/>
      <c r="F73" s="29"/>
      <c r="G73" s="25"/>
    </row>
    <row r="74" spans="1:7" ht="28" x14ac:dyDescent="0.35">
      <c r="A74" s="35"/>
      <c r="B74" s="40" t="s">
        <v>74</v>
      </c>
      <c r="C74" s="26">
        <f>SUM(C75:C78)</f>
        <v>4.7</v>
      </c>
      <c r="D74" s="27">
        <f>SUM(D75:D78)</f>
        <v>3.8580000000000001</v>
      </c>
      <c r="E74" s="27">
        <f>SUM(E75:E78)</f>
        <v>6.1369999999999996</v>
      </c>
      <c r="F74" s="27">
        <f>SUM(F75:F78)</f>
        <v>18.277999999999999</v>
      </c>
      <c r="G74" s="25"/>
    </row>
    <row r="75" spans="1:7" ht="28" x14ac:dyDescent="0.35">
      <c r="A75" s="35"/>
      <c r="B75" s="37" t="s">
        <v>75</v>
      </c>
      <c r="C75" s="39">
        <v>1.113</v>
      </c>
      <c r="D75" s="29">
        <v>1.1299999999999999</v>
      </c>
      <c r="E75" s="39">
        <v>2.524</v>
      </c>
      <c r="F75" s="29">
        <f>2+16.3-2.3</f>
        <v>16</v>
      </c>
      <c r="G75" s="25">
        <v>30</v>
      </c>
    </row>
    <row r="76" spans="1:7" ht="28" x14ac:dyDescent="0.35">
      <c r="A76" s="35"/>
      <c r="B76" s="37" t="s">
        <v>76</v>
      </c>
      <c r="C76" s="39">
        <v>2.5990000000000002</v>
      </c>
      <c r="D76" s="29">
        <v>1.7370000000000001</v>
      </c>
      <c r="E76" s="39">
        <v>1.464</v>
      </c>
      <c r="F76" s="29">
        <v>1.526</v>
      </c>
      <c r="G76" s="25">
        <v>25</v>
      </c>
    </row>
    <row r="77" spans="1:7" x14ac:dyDescent="0.35">
      <c r="A77" s="35"/>
      <c r="B77" s="37" t="s">
        <v>77</v>
      </c>
      <c r="C77" s="39">
        <v>0.98799999999999999</v>
      </c>
      <c r="D77" s="29">
        <v>0.99099999999999999</v>
      </c>
      <c r="E77" s="39">
        <v>0.83299999999999996</v>
      </c>
      <c r="F77" s="29">
        <v>0.752</v>
      </c>
      <c r="G77" s="25">
        <v>26</v>
      </c>
    </row>
    <row r="78" spans="1:7" ht="28" x14ac:dyDescent="0.35">
      <c r="A78" s="35"/>
      <c r="B78" s="37" t="s">
        <v>78</v>
      </c>
      <c r="C78" s="38">
        <v>0</v>
      </c>
      <c r="D78" s="29">
        <v>0</v>
      </c>
      <c r="E78" s="38">
        <v>1.3160000000000001</v>
      </c>
      <c r="F78" s="29">
        <v>0</v>
      </c>
      <c r="G78" s="25"/>
    </row>
    <row r="79" spans="1:7" x14ac:dyDescent="0.35">
      <c r="A79" s="35"/>
      <c r="B79" s="40" t="s">
        <v>79</v>
      </c>
      <c r="C79" s="26">
        <f>SUM(C80:C83)</f>
        <v>7.9670000000000005</v>
      </c>
      <c r="D79" s="27">
        <f>SUM(D80:D83)</f>
        <v>7.2960000000000003</v>
      </c>
      <c r="E79" s="26">
        <f>SUM(E80:E83)</f>
        <v>9.0250000000000004</v>
      </c>
      <c r="F79" s="27">
        <f>SUM(F80:F83)</f>
        <v>8.5890000000000004</v>
      </c>
      <c r="G79" s="25"/>
    </row>
    <row r="80" spans="1:7" x14ac:dyDescent="0.35">
      <c r="A80" s="35"/>
      <c r="B80" s="40" t="s">
        <v>80</v>
      </c>
      <c r="C80" s="26">
        <v>1.1950000000000001</v>
      </c>
      <c r="D80" s="27">
        <v>1.1950000000000001</v>
      </c>
      <c r="E80" s="26">
        <v>1.1950000000000001</v>
      </c>
      <c r="F80" s="27">
        <v>1.1950000000000001</v>
      </c>
      <c r="G80" s="25">
        <v>28</v>
      </c>
    </row>
    <row r="81" spans="1:7" x14ac:dyDescent="0.35">
      <c r="A81" s="35"/>
      <c r="B81" s="37" t="s">
        <v>81</v>
      </c>
      <c r="C81" s="39">
        <v>0.66100000000000003</v>
      </c>
      <c r="D81" s="29">
        <v>0.66100000000000003</v>
      </c>
      <c r="E81" s="39">
        <v>0.14499999999999999</v>
      </c>
      <c r="F81" s="29"/>
      <c r="G81" s="25">
        <v>28</v>
      </c>
    </row>
    <row r="82" spans="1:7" x14ac:dyDescent="0.35">
      <c r="A82" s="35"/>
      <c r="B82" s="37" t="s">
        <v>82</v>
      </c>
      <c r="C82" s="39">
        <v>4.95</v>
      </c>
      <c r="D82" s="29">
        <v>3.9620000000000002</v>
      </c>
      <c r="E82" s="39">
        <v>6.2309999999999999</v>
      </c>
      <c r="F82" s="29">
        <v>5.9009999999999998</v>
      </c>
      <c r="G82" s="25">
        <v>27</v>
      </c>
    </row>
    <row r="83" spans="1:7" x14ac:dyDescent="0.35">
      <c r="A83" s="35"/>
      <c r="B83" s="37" t="s">
        <v>83</v>
      </c>
      <c r="C83" s="39">
        <f>0.174+0.987</f>
        <v>1.161</v>
      </c>
      <c r="D83" s="29">
        <v>1.478</v>
      </c>
      <c r="E83" s="39">
        <v>1.454</v>
      </c>
      <c r="F83" s="29">
        <v>1.4930000000000001</v>
      </c>
      <c r="G83" s="25">
        <v>28</v>
      </c>
    </row>
    <row r="84" spans="1:7" ht="28.5" x14ac:dyDescent="0.35">
      <c r="A84" s="35"/>
      <c r="B84" s="36" t="s">
        <v>84</v>
      </c>
      <c r="C84" s="26">
        <f>SUM(C85:C91)</f>
        <v>131.75299999999999</v>
      </c>
      <c r="D84" s="27">
        <f t="shared" ref="D84" si="1">SUM(D85:D92)</f>
        <v>133.32399999999998</v>
      </c>
      <c r="E84" s="26">
        <f>SUM(E85:E91)</f>
        <v>105.08800000000001</v>
      </c>
      <c r="F84" s="27">
        <f t="shared" ref="F84" si="2">SUM(F85:F92)</f>
        <v>133.32399999999998</v>
      </c>
      <c r="G84" s="25"/>
    </row>
    <row r="85" spans="1:7" x14ac:dyDescent="0.35">
      <c r="A85" s="35"/>
      <c r="B85" s="47" t="s">
        <v>85</v>
      </c>
      <c r="C85" s="39">
        <v>72.173000000000002</v>
      </c>
      <c r="D85" s="45">
        <v>69</v>
      </c>
      <c r="E85" s="39">
        <v>55.354999999999997</v>
      </c>
      <c r="F85" s="45">
        <v>69</v>
      </c>
      <c r="G85" s="25"/>
    </row>
    <row r="86" spans="1:7" x14ac:dyDescent="0.35">
      <c r="A86" s="35"/>
      <c r="B86" s="47" t="s">
        <v>86</v>
      </c>
      <c r="C86" s="39">
        <v>9.5890000000000004</v>
      </c>
      <c r="D86" s="29">
        <v>9.5879999999999992</v>
      </c>
      <c r="E86" s="39">
        <v>9.6720000000000006</v>
      </c>
      <c r="F86" s="29">
        <v>9.5879999999999992</v>
      </c>
      <c r="G86" s="25"/>
    </row>
    <row r="87" spans="1:7" x14ac:dyDescent="0.35">
      <c r="A87" s="35"/>
      <c r="B87" s="47" t="s">
        <v>87</v>
      </c>
      <c r="C87" s="39">
        <v>24.170999999999999</v>
      </c>
      <c r="D87" s="29">
        <v>28.785</v>
      </c>
      <c r="E87" s="39">
        <v>18.395</v>
      </c>
      <c r="F87" s="29">
        <v>28.785</v>
      </c>
      <c r="G87" s="25"/>
    </row>
    <row r="88" spans="1:7" ht="42" x14ac:dyDescent="0.35">
      <c r="A88" s="35"/>
      <c r="B88" s="37" t="s">
        <v>88</v>
      </c>
      <c r="C88" s="39">
        <v>19.02</v>
      </c>
      <c r="D88" s="45">
        <v>19.416</v>
      </c>
      <c r="E88" s="39">
        <v>15.617000000000001</v>
      </c>
      <c r="F88" s="45">
        <v>19.416</v>
      </c>
      <c r="G88" s="25"/>
    </row>
    <row r="89" spans="1:7" x14ac:dyDescent="0.35">
      <c r="A89" s="35"/>
      <c r="B89" s="37" t="s">
        <v>89</v>
      </c>
      <c r="C89" s="39">
        <v>3.3000000000000002E-2</v>
      </c>
      <c r="D89" s="29">
        <v>3.5000000000000003E-2</v>
      </c>
      <c r="E89" s="39">
        <v>3.4000000000000002E-2</v>
      </c>
      <c r="F89" s="29">
        <v>3.5000000000000003E-2</v>
      </c>
      <c r="G89" s="25"/>
    </row>
    <row r="90" spans="1:7" x14ac:dyDescent="0.35">
      <c r="A90" s="35"/>
      <c r="B90" s="48" t="s">
        <v>90</v>
      </c>
      <c r="C90" s="38">
        <v>0.622</v>
      </c>
      <c r="D90" s="29">
        <v>0</v>
      </c>
      <c r="E90" s="38">
        <v>0</v>
      </c>
      <c r="F90" s="29">
        <v>0</v>
      </c>
      <c r="G90" s="25"/>
    </row>
    <row r="91" spans="1:7" x14ac:dyDescent="0.35">
      <c r="A91" s="35"/>
      <c r="B91" s="49" t="s">
        <v>91</v>
      </c>
      <c r="C91" s="39">
        <v>6.1449999999999996</v>
      </c>
      <c r="D91" s="29">
        <v>6.5</v>
      </c>
      <c r="E91" s="39">
        <v>6.0149999999999997</v>
      </c>
      <c r="F91" s="29">
        <v>6.5</v>
      </c>
      <c r="G91" s="25"/>
    </row>
    <row r="92" spans="1:7" ht="28.5" x14ac:dyDescent="0.35">
      <c r="A92" s="35"/>
      <c r="B92" s="49" t="s">
        <v>92</v>
      </c>
      <c r="C92" s="39">
        <v>0</v>
      </c>
      <c r="D92" s="29"/>
      <c r="E92" s="39">
        <v>0</v>
      </c>
      <c r="F92" s="29"/>
      <c r="G92" s="25"/>
    </row>
    <row r="93" spans="1:7" ht="42" x14ac:dyDescent="0.35">
      <c r="A93" s="35"/>
      <c r="B93" s="40" t="s">
        <v>93</v>
      </c>
      <c r="C93" s="38">
        <f>63.118+2.459</f>
        <v>65.576999999999998</v>
      </c>
      <c r="D93" s="29">
        <v>65.599999999999994</v>
      </c>
      <c r="E93" s="38">
        <v>72.953999999999994</v>
      </c>
      <c r="F93" s="29">
        <v>55.8</v>
      </c>
      <c r="G93" s="25"/>
    </row>
    <row r="94" spans="1:7" ht="28" x14ac:dyDescent="0.35">
      <c r="A94" s="35"/>
      <c r="B94" s="40" t="s">
        <v>94</v>
      </c>
      <c r="C94" s="39"/>
      <c r="D94" s="29"/>
      <c r="E94" s="39"/>
      <c r="F94" s="29"/>
      <c r="G94" s="25"/>
    </row>
    <row r="95" spans="1:7" x14ac:dyDescent="0.35">
      <c r="A95" s="35"/>
      <c r="B95" s="37" t="s">
        <v>95</v>
      </c>
      <c r="C95" s="38">
        <v>19.042000000000002</v>
      </c>
      <c r="D95" s="50">
        <v>34.470999999999997</v>
      </c>
      <c r="E95" s="38">
        <v>30.507999999999999</v>
      </c>
      <c r="F95" s="50">
        <v>30.507999999999999</v>
      </c>
      <c r="G95" s="25"/>
    </row>
    <row r="96" spans="1:7" ht="28.5" x14ac:dyDescent="0.35">
      <c r="A96" s="35"/>
      <c r="B96" s="51" t="s">
        <v>96</v>
      </c>
      <c r="C96" s="26">
        <f>SUM(C97:C101)</f>
        <v>5.99</v>
      </c>
      <c r="D96" s="27">
        <f>D97+D98+D99+D100</f>
        <v>1.3</v>
      </c>
      <c r="E96" s="26">
        <f>E97+E98+E99+E100</f>
        <v>0.46400000000000002</v>
      </c>
      <c r="F96" s="27">
        <f>F97+F98+F99+F100</f>
        <v>0.21000000000000002</v>
      </c>
      <c r="G96" s="25"/>
    </row>
    <row r="97" spans="1:7" x14ac:dyDescent="0.35">
      <c r="A97" s="35"/>
      <c r="B97" s="33" t="s">
        <v>97</v>
      </c>
      <c r="C97" s="52">
        <v>2.4870000000000001</v>
      </c>
      <c r="D97" s="27">
        <v>1</v>
      </c>
      <c r="E97" s="52">
        <v>0.19400000000000001</v>
      </c>
      <c r="F97" s="27">
        <v>0</v>
      </c>
      <c r="G97" s="25"/>
    </row>
    <row r="98" spans="1:7" x14ac:dyDescent="0.35">
      <c r="A98" s="35"/>
      <c r="B98" s="33" t="s">
        <v>98</v>
      </c>
      <c r="C98" s="26">
        <v>0</v>
      </c>
      <c r="D98" s="27">
        <v>0</v>
      </c>
      <c r="E98" s="26">
        <v>0</v>
      </c>
      <c r="F98" s="27">
        <v>0</v>
      </c>
      <c r="G98" s="25"/>
    </row>
    <row r="99" spans="1:7" x14ac:dyDescent="0.35">
      <c r="A99" s="35"/>
      <c r="B99" s="37" t="s">
        <v>99</v>
      </c>
      <c r="C99" s="38">
        <v>7.3999999999999996E-2</v>
      </c>
      <c r="D99" s="29">
        <v>0.2</v>
      </c>
      <c r="E99" s="38">
        <v>0.26</v>
      </c>
      <c r="F99" s="29">
        <v>0.2</v>
      </c>
      <c r="G99" s="25"/>
    </row>
    <row r="100" spans="1:7" ht="28" x14ac:dyDescent="0.35">
      <c r="A100" s="35"/>
      <c r="B100" s="37" t="s">
        <v>100</v>
      </c>
      <c r="C100" s="39">
        <v>0.08</v>
      </c>
      <c r="D100" s="29">
        <v>0.1</v>
      </c>
      <c r="E100" s="39">
        <v>0.01</v>
      </c>
      <c r="F100" s="29">
        <v>0.01</v>
      </c>
      <c r="G100" s="25"/>
    </row>
    <row r="101" spans="1:7" ht="28" x14ac:dyDescent="0.35">
      <c r="A101" s="35"/>
      <c r="B101" s="37" t="s">
        <v>117</v>
      </c>
      <c r="C101" s="39">
        <v>3.3490000000000002</v>
      </c>
      <c r="D101" s="29"/>
      <c r="E101" s="39"/>
      <c r="F101" s="29"/>
      <c r="G101" s="25"/>
    </row>
    <row r="102" spans="1:7" x14ac:dyDescent="0.35">
      <c r="A102" s="35"/>
      <c r="B102" s="40" t="s">
        <v>101</v>
      </c>
      <c r="C102" s="39">
        <v>2.4</v>
      </c>
      <c r="D102" s="45">
        <v>2.5</v>
      </c>
      <c r="E102" s="39">
        <v>1.833</v>
      </c>
      <c r="F102" s="45">
        <v>1.82</v>
      </c>
      <c r="G102" s="25"/>
    </row>
    <row r="103" spans="1:7" ht="28" x14ac:dyDescent="0.35">
      <c r="A103" s="15" t="s">
        <v>102</v>
      </c>
      <c r="B103" s="40" t="s">
        <v>103</v>
      </c>
      <c r="C103" s="26">
        <f>C17-C33</f>
        <v>24.597999999999956</v>
      </c>
      <c r="D103" s="27">
        <f>D17-D33</f>
        <v>11.233668697859912</v>
      </c>
      <c r="E103" s="26">
        <f>E17-E33</f>
        <v>12.626000000000204</v>
      </c>
      <c r="F103" s="27">
        <f>F17-F33</f>
        <v>1.5541508824067023</v>
      </c>
      <c r="G103" s="25"/>
    </row>
    <row r="104" spans="1:7" ht="28" x14ac:dyDescent="0.35">
      <c r="A104" s="53"/>
      <c r="B104" s="54" t="s">
        <v>104</v>
      </c>
      <c r="C104" s="26">
        <v>0</v>
      </c>
      <c r="D104" s="27"/>
      <c r="E104" s="26">
        <v>0</v>
      </c>
      <c r="F104" s="27"/>
      <c r="G104" s="25"/>
    </row>
    <row r="105" spans="1:7" ht="18" customHeight="1" thickBot="1" x14ac:dyDescent="0.4">
      <c r="A105" s="55"/>
      <c r="B105" s="56" t="s">
        <v>105</v>
      </c>
      <c r="C105" s="57">
        <f t="shared" ref="C105:F105" si="3">C103+C104</f>
        <v>24.597999999999956</v>
      </c>
      <c r="D105" s="58">
        <f t="shared" si="3"/>
        <v>11.233668697859912</v>
      </c>
      <c r="E105" s="58">
        <f t="shared" si="3"/>
        <v>12.626000000000204</v>
      </c>
      <c r="F105" s="58">
        <f t="shared" si="3"/>
        <v>1.5541508824067023</v>
      </c>
      <c r="G105" s="59"/>
    </row>
    <row r="106" spans="1:7" x14ac:dyDescent="0.35">
      <c r="A106" s="60"/>
      <c r="B106" s="60"/>
      <c r="C106" s="61"/>
      <c r="D106" s="61"/>
      <c r="E106" s="62"/>
      <c r="F106" s="61"/>
      <c r="G106" s="79"/>
    </row>
    <row r="107" spans="1:7" ht="18" x14ac:dyDescent="0.4">
      <c r="B107" s="67" t="s">
        <v>118</v>
      </c>
      <c r="C107" s="67"/>
      <c r="D107" s="67"/>
      <c r="E107" s="67"/>
      <c r="F107" s="67"/>
      <c r="G107" s="67"/>
    </row>
    <row r="108" spans="1:7" ht="18" x14ac:dyDescent="0.4">
      <c r="B108" s="63"/>
      <c r="C108" s="63"/>
      <c r="D108" s="63"/>
      <c r="E108" s="64"/>
      <c r="F108" s="63"/>
    </row>
    <row r="109" spans="1:7" ht="18" x14ac:dyDescent="0.4">
      <c r="B109" s="65" t="s">
        <v>106</v>
      </c>
      <c r="C109" s="63"/>
      <c r="D109" s="63"/>
      <c r="E109" s="63"/>
      <c r="F109" s="63"/>
    </row>
    <row r="110" spans="1:7" ht="31" x14ac:dyDescent="0.35">
      <c r="B110" s="66" t="s">
        <v>107</v>
      </c>
      <c r="C110" s="66"/>
      <c r="D110" s="66"/>
      <c r="E110" s="66"/>
      <c r="F110" s="66"/>
    </row>
  </sheetData>
  <mergeCells count="9">
    <mergeCell ref="C6:G6"/>
    <mergeCell ref="C7:G7"/>
    <mergeCell ref="B107:G107"/>
    <mergeCell ref="A8:C8"/>
    <mergeCell ref="D8:F8"/>
    <mergeCell ref="E9:F9"/>
    <mergeCell ref="A10:A11"/>
    <mergeCell ref="B10:B11"/>
    <mergeCell ref="D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Jefrosinija.Tukane</dc:creator>
  <cp:lastModifiedBy>Jefrosinija.Tukane</cp:lastModifiedBy>
  <dcterms:created xsi:type="dcterms:W3CDTF">2019-03-13T13:45:11Z</dcterms:created>
  <dcterms:modified xsi:type="dcterms:W3CDTF">2020-03-02T14:40:29Z</dcterms:modified>
</cp:coreProperties>
</file>